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tindi\Documents\PC Office data\PCdata\PConsult_Data\9200_Oshikoto Regional Council\9211_Onayena Streetlighting 2023\Bid Document\"/>
    </mc:Choice>
  </mc:AlternateContent>
  <bookViews>
    <workbookView xWindow="0" yWindow="0" windowWidth="22176" windowHeight="8880" tabRatio="829" activeTab="2"/>
  </bookViews>
  <sheets>
    <sheet name="Site_Estab_01" sheetId="11" r:id="rId1"/>
    <sheet name="Streetlighting-2.1" sheetId="39" r:id="rId2"/>
    <sheet name="Streetlighting+Ctrl-2.2" sheetId="40" r:id="rId3"/>
    <sheet name="Cont_04" sheetId="23" r:id="rId4"/>
    <sheet name="Summary" sheetId="18" r:id="rId5"/>
  </sheets>
  <definedNames>
    <definedName name="_xlnm.Print_Area" localSheetId="3">Cont_04!$A$1:$H$7</definedName>
    <definedName name="_xlnm.Print_Area" localSheetId="0">Site_Estab_01!$A$1:$H$14</definedName>
    <definedName name="_xlnm.Print_Area" localSheetId="2">'Streetlighting+Ctrl-2.2'!$A$1:$H$15</definedName>
    <definedName name="_xlnm.Print_Area" localSheetId="1">'Streetlighting-2.1'!$A$1:$H$22</definedName>
    <definedName name="_xlnm.Print_Area" localSheetId="4">Summary!$A$1:$C$9</definedName>
  </definedNames>
  <calcPr calcId="162913"/>
</workbook>
</file>

<file path=xl/calcChain.xml><?xml version="1.0" encoding="utf-8"?>
<calcChain xmlns="http://schemas.openxmlformats.org/spreadsheetml/2006/main">
  <c r="D10" i="39" l="1"/>
  <c r="H10" i="39" s="1"/>
  <c r="B5" i="18"/>
  <c r="B3" i="18"/>
  <c r="B1" i="18"/>
  <c r="H6" i="23"/>
  <c r="H7" i="23" s="1"/>
  <c r="H5" i="23"/>
  <c r="H4" i="23"/>
  <c r="G4" i="23"/>
  <c r="B1" i="23"/>
  <c r="G14" i="40"/>
  <c r="D14" i="40"/>
  <c r="H14" i="40" s="1"/>
  <c r="H13" i="40"/>
  <c r="G13" i="40"/>
  <c r="G12" i="40"/>
  <c r="D12" i="40"/>
  <c r="H12" i="40" s="1"/>
  <c r="G11" i="40"/>
  <c r="H10" i="40"/>
  <c r="G10" i="40"/>
  <c r="H8" i="40"/>
  <c r="G7" i="40"/>
  <c r="D7" i="40"/>
  <c r="H7" i="40" s="1"/>
  <c r="H6" i="40"/>
  <c r="G6" i="40"/>
  <c r="H5" i="40"/>
  <c r="G5" i="40"/>
  <c r="H4" i="40"/>
  <c r="G4" i="40"/>
  <c r="B1" i="40"/>
  <c r="G21" i="39"/>
  <c r="D21" i="39"/>
  <c r="H21" i="39" s="1"/>
  <c r="G20" i="39"/>
  <c r="H20" i="39" s="1"/>
  <c r="H19" i="39"/>
  <c r="G19" i="39"/>
  <c r="G18" i="39"/>
  <c r="D18" i="39"/>
  <c r="H18" i="39" s="1"/>
  <c r="H17" i="39"/>
  <c r="G17" i="39"/>
  <c r="D17" i="39"/>
  <c r="G16" i="39"/>
  <c r="D16" i="39"/>
  <c r="H16" i="39" s="1"/>
  <c r="H15" i="39"/>
  <c r="G15" i="39"/>
  <c r="G14" i="39"/>
  <c r="D14" i="39"/>
  <c r="H14" i="39" s="1"/>
  <c r="G13" i="39"/>
  <c r="D13" i="39"/>
  <c r="H13" i="39" s="1"/>
  <c r="G12" i="39"/>
  <c r="H12" i="39" s="1"/>
  <c r="H11" i="39"/>
  <c r="G11" i="39"/>
  <c r="G10" i="39"/>
  <c r="G9" i="39"/>
  <c r="D9" i="39"/>
  <c r="H9" i="39" s="1"/>
  <c r="G8" i="39"/>
  <c r="H8" i="39" s="1"/>
  <c r="H7" i="39"/>
  <c r="G7" i="39"/>
  <c r="H6" i="39"/>
  <c r="G6" i="39"/>
  <c r="D6" i="39"/>
  <c r="H5" i="39"/>
  <c r="H4" i="39"/>
  <c r="G4" i="39"/>
  <c r="B1" i="39"/>
  <c r="H13" i="11"/>
  <c r="H12" i="11"/>
  <c r="H11" i="11"/>
  <c r="H10" i="11"/>
  <c r="H9" i="11"/>
  <c r="H8" i="11"/>
  <c r="H7" i="11"/>
  <c r="H6" i="11"/>
  <c r="H5" i="11"/>
  <c r="G5" i="11"/>
  <c r="H4" i="11"/>
  <c r="G4" i="11"/>
  <c r="H14" i="11" l="1"/>
  <c r="C3" i="18" s="1"/>
  <c r="C5" i="18"/>
  <c r="H22" i="39"/>
  <c r="H3" i="40" s="1"/>
  <c r="H15" i="40" s="1"/>
  <c r="C4" i="18" s="1"/>
  <c r="C6" i="18" l="1"/>
  <c r="C7" i="18" s="1"/>
  <c r="C8" i="18" s="1"/>
</calcChain>
</file>

<file path=xl/sharedStrings.xml><?xml version="1.0" encoding="utf-8"?>
<sst xmlns="http://schemas.openxmlformats.org/spreadsheetml/2006/main" count="155" uniqueCount="83">
  <si>
    <t xml:space="preserve">
</t>
  </si>
  <si>
    <t>Description</t>
  </si>
  <si>
    <t>Unit</t>
  </si>
  <si>
    <t>Qty</t>
  </si>
  <si>
    <t>Labour Rate</t>
  </si>
  <si>
    <t>Material Rate</t>
  </si>
  <si>
    <t>Total Rate</t>
  </si>
  <si>
    <t>Total (Qty*Total)</t>
  </si>
  <si>
    <t xml:space="preserve">PRELIMINARY AND GENERAL
</t>
  </si>
  <si>
    <t xml:space="preserve">General P and G's
</t>
  </si>
  <si>
    <t>Establishment of Site</t>
  </si>
  <si>
    <t>Item</t>
  </si>
  <si>
    <t>-</t>
  </si>
  <si>
    <t>Setting out of works</t>
  </si>
  <si>
    <t>Insurances as per Procurement Contract</t>
  </si>
  <si>
    <t>Performance Guarantee as per Procurement  contract</t>
  </si>
  <si>
    <t>Commissioning of the complete installation as specified and requested by the Engineer</t>
  </si>
  <si>
    <t>Transport of Project Materials to site</t>
  </si>
  <si>
    <t xml:space="preserve">Others - Please specify
</t>
  </si>
  <si>
    <t xml:space="preserve">Carried forward to BID SUMMARY </t>
  </si>
  <si>
    <t>TOTAL</t>
  </si>
  <si>
    <t>n/a</t>
  </si>
  <si>
    <t>STREET- LIGHTING : (Luminaires, Control gear, Steel Poles and Accessories)</t>
  </si>
  <si>
    <r>
      <rPr>
        <b/>
        <sz val="11"/>
        <rFont val="Arial"/>
        <charset val="134"/>
      </rPr>
      <t xml:space="preserve">U/G Cables feeding from different distribution boards to lighting poles- PVC SWA PVC 600/1000V UNDERGROUND Cu Cable system.
</t>
    </r>
    <r>
      <rPr>
        <sz val="11"/>
        <rFont val="Arial"/>
        <charset val="134"/>
      </rPr>
      <t>(Length to be measured along straight lines- provision for the cable lengths to poles (T-OFFS) should also be measured.)</t>
    </r>
    <r>
      <rPr>
        <b/>
        <sz val="11"/>
        <rFont val="Arial"/>
        <charset val="134"/>
      </rPr>
      <t xml:space="preserve"> Rate includes for installation of cable (labour rate)</t>
    </r>
  </si>
  <si>
    <t>a</t>
  </si>
  <si>
    <t>4 x 16 mm² Cu underground cable for street lighting</t>
  </si>
  <si>
    <t>m</t>
  </si>
  <si>
    <t>b</t>
  </si>
  <si>
    <t>4 x 10 mm² Cu underground cable for street lighting</t>
  </si>
  <si>
    <t>c</t>
  </si>
  <si>
    <t>4 x 6 mm² Cu underground cable for street lighting</t>
  </si>
  <si>
    <t>g</t>
  </si>
  <si>
    <t xml:space="preserve">Earth-wire - SABS - 10 mm² BCEW </t>
  </si>
  <si>
    <t>h</t>
  </si>
  <si>
    <t xml:space="preserve">Earth-wire - SABS - 6 mm² BCEW </t>
  </si>
  <si>
    <r>
      <rPr>
        <b/>
        <sz val="11"/>
        <rFont val="Arial"/>
        <charset val="134"/>
      </rPr>
      <t xml:space="preserve">Termination and Joints of PVC SWA Cu Cable. </t>
    </r>
    <r>
      <rPr>
        <sz val="11"/>
        <rFont val="Arial"/>
        <charset val="134"/>
      </rPr>
      <t>Terminations in DB/Control-board with CCG glands to specification and Inline-joints (Scotchcast) to specs</t>
    </r>
  </si>
  <si>
    <t>terminate complete in DB on CCG gland - up to 4x16 mm² Cu cable and BCEW as above</t>
  </si>
  <si>
    <t>No</t>
  </si>
  <si>
    <t>T-joint for up to 4x10 mm² Cu cable as above                      (Scotchcast 3M 91T2)</t>
  </si>
  <si>
    <t>In-line cable joints for up to 4x10 mm² Cu cable as above                      (Scotchcast 3M )</t>
  </si>
  <si>
    <t>Cable sleeves and cable markers</t>
  </si>
  <si>
    <t>Sleeves - 110mm diameter, PVC class 6 in 6m lengths</t>
  </si>
  <si>
    <t>Roadcrossing under culvert - 50mm galvanised steel pipe - protection around cables to be fed under existing culverts</t>
  </si>
  <si>
    <t>item</t>
  </si>
  <si>
    <t>Cable markers - concrete 10MPa (300x300 bottom, 150x150mm top, 500mm high), with descriptive plate,  as specified</t>
  </si>
  <si>
    <t>Trenching for feeder cables. 
(from streetlighting control boards to streetlight poles and as required and between lightpoles) .</t>
  </si>
  <si>
    <t>Trenching - 700 mm deep, 400 mm wide, in ground (handtools) - to SABS - incl. Backfilling, and laying of danger tape.</t>
  </si>
  <si>
    <t>Trenching - 700 mm deep, 400 mm wide, in soft rock (jack-hammer excavation, - to SABS - incl. Backfilling with sand, and laying of danger tape.</t>
  </si>
  <si>
    <t>Carried forward to NEXT PAGE</t>
  </si>
  <si>
    <t xml:space="preserve"> TOTAL</t>
  </si>
  <si>
    <t xml:space="preserve"> </t>
  </si>
  <si>
    <t>Brought forward from previous sheet:</t>
  </si>
  <si>
    <t>5 Con.</t>
  </si>
  <si>
    <t>STREET- LIGHTING : (Luminaires, control gear, steel poles and Accessories)</t>
  </si>
  <si>
    <t>5.5.1</t>
  </si>
  <si>
    <r>
      <rPr>
        <sz val="11"/>
        <rFont val="Arial"/>
        <charset val="134"/>
      </rPr>
      <t xml:space="preserve">Streetlighting luminaire </t>
    </r>
    <r>
      <rPr>
        <u/>
        <sz val="11"/>
        <rFont val="Arial"/>
        <charset val="134"/>
      </rPr>
      <t>EQUAL</t>
    </r>
    <r>
      <rPr>
        <sz val="11"/>
        <rFont val="Arial"/>
        <charset val="134"/>
      </rPr>
      <t xml:space="preserve"> to</t>
    </r>
    <r>
      <rPr>
        <b/>
        <sz val="11"/>
        <rFont val="Arial"/>
        <charset val="134"/>
      </rPr>
      <t xml:space="preserve"> BekaLEDLume-XP2 40LED/88W,</t>
    </r>
    <r>
      <rPr>
        <sz val="11"/>
        <rFont val="Arial"/>
        <charset val="134"/>
      </rPr>
      <t xml:space="preserve"> neutral white light (4000K), Optic 5305, SE  (Side Entry) as specified installed.
Specify type:</t>
    </r>
  </si>
  <si>
    <t>5.5.2</t>
  </si>
  <si>
    <r>
      <rPr>
        <sz val="11"/>
        <rFont val="Arial"/>
        <charset val="134"/>
      </rPr>
      <t xml:space="preserve">Connection cable from bottom access inspection hole to luminaire, complete installed and connected to each individual luminaire, allow for 3x4mm² Cu cable. </t>
    </r>
    <r>
      <rPr>
        <u/>
        <sz val="11"/>
        <rFont val="Arial"/>
        <charset val="134"/>
      </rPr>
      <t>(Terminal strip and terminals/termination glands are measured as part of the poles structure)</t>
    </r>
  </si>
  <si>
    <t>LIGHTPOLES</t>
  </si>
  <si>
    <t>The  pole shall be continuously tapered and of circular cross-section.
Design and construction to SABS 0255-1991. All tubing to SABS 657 – grade 250 Mpa. Unlimited tensile strength 450 Mpa.
Fabrication of poles to SABS 0214-1987 . Design fabrication and inspection on articles  for: Hot dip galvanizing to SABS 763.
The pole shall sustain , in addition to other loads , a maximum wind loading of 3 seconds gust wind  at not less than 120 km/h on the exposed surface of the complete lighting installation. The maximum permissible deflection at the top of the poles shall not exceed one fortieth (1/40) of the height of the pole . The weight of the lantern that will be mounted is 20 kg with  a vertical projected area of 0.33 m ² 
The size and length of open –ended spigot required on the end shall be 76mm O.D. x 100 mm .
The equipment mounting  plate incorporated  with the gland plate should be provided  with ONE 6 A, 2.5kA Shrouded MCB and 5 x UK 25N terminals with 2x E-UK stoppers all mounted on a Din Rail . As required, UK50N terminal blocks shall be used to connect junction points with more than three infeed points, and the terminal rail can then be mounted vertically. The gland plate should be drilled with 4 only  x 25 mm² holes etc.  - Up to three size 2 Prately cable glands, nikel plated, completely terminating the cables, shall be included in the rate.
The top of the terminals shall be covered with a gms plate overhag to prevent condensate water to drip on the terminal rails.
Each pole shall have two cables entries (Opposite) 450 mm below ground level .The slot Shall measure 100x 50 mm .
The door shall be fitted  with a waterproof cover plate to be secured by a recessed seven Side nut . 
Ventilation apertures shall be provided in the cover plate and shall be vermin and weatherproof. All sections , parts etc. shall be hot – dipped 
galvanized after manufacture to SABS 763  Specification and shall be of pleasing aesthetic appearance.
The planting depth , plus 450mm of the pole , shall be painted with two coats of durable 
Epoxy tar paint after galvanizing . Plus glassfibre sleeve. 
The tenderer shall submit with his tender detailed engineering drawings together with a Copy of the relevant test certificate and shall give 
proof of the safety factor applied. 
The pole shall be delivered complete with base plate ,access door cover, fixing screws and hook bolts.</t>
  </si>
  <si>
    <t>5.6.1</t>
  </si>
  <si>
    <r>
      <rPr>
        <b/>
        <sz val="11"/>
        <rFont val="Arial"/>
        <charset val="134"/>
      </rPr>
      <t xml:space="preserve">Supply, deliver, install, align - Galvanised steel streetlighting Pole - including equipment mounting plate, Circuit breaker, cable glands, terminations - complete wired.
</t>
    </r>
    <r>
      <rPr>
        <sz val="11"/>
        <rFont val="Arial"/>
        <charset val="134"/>
      </rPr>
      <t>Mounting Height :    8,00m (– 9.2m)</t>
    </r>
    <r>
      <rPr>
        <b/>
        <sz val="11"/>
        <rFont val="Arial"/>
        <charset val="134"/>
      </rPr>
      <t xml:space="preserve"> - or as specified</t>
    </r>
    <r>
      <rPr>
        <sz val="11"/>
        <rFont val="Arial"/>
        <charset val="134"/>
      </rPr>
      <t xml:space="preserve">
Planting depth (not less than):   1,20M
Access door  to control gear:   300mm x127mm
Height of access door above Ground level      700 - 800mm
Base plates (not less than)   400mm x 400 mm x 4mm
76mm top diameter, 3.5x6000mm / 127 bottom diameter, 3.5x3200mm) (Refer to detail as specified above).</t>
    </r>
  </si>
  <si>
    <t xml:space="preserve">or equal - alternatives can be offered </t>
  </si>
  <si>
    <t>9.2m Pole as specified above, completely planted 1.2m deep, pole top 8 m above ground-level with 400x400x4 mm baseplate.</t>
  </si>
  <si>
    <t>5.6.2</t>
  </si>
  <si>
    <t xml:space="preserve">Pole Top mounting Adaptor </t>
  </si>
  <si>
    <r>
      <rPr>
        <b/>
        <sz val="11"/>
        <rFont val="Arial"/>
        <charset val="134"/>
      </rPr>
      <t>SINGLE SIDE</t>
    </r>
    <r>
      <rPr>
        <sz val="11"/>
        <rFont val="Arial"/>
        <charset val="134"/>
      </rPr>
      <t xml:space="preserve"> MOUNTING ADAPTOR, HDG, - 15° Degree upward inclination, 150mm long and 42mm OD outreach, adaptor to be fitted over the pole - open ended spigot adaptor shall be 76mm OD, 100mm high</t>
    </r>
  </si>
  <si>
    <t>Carried forward to BID SUMMARY</t>
  </si>
  <si>
    <t>SUB - TOTAL</t>
  </si>
  <si>
    <t>GENERAL ITEMS, PC ITEMS AND CONTINGENCIES</t>
  </si>
  <si>
    <t xml:space="preserve">Contingency - </t>
  </si>
  <si>
    <t>----------------</t>
  </si>
  <si>
    <t>I.</t>
  </si>
  <si>
    <t>DESCRIPTION</t>
  </si>
  <si>
    <t>II.</t>
  </si>
  <si>
    <t xml:space="preserve">Sub Total EXCL. VAT </t>
  </si>
  <si>
    <t>III.</t>
  </si>
  <si>
    <t>15% VAT (on item II.)</t>
  </si>
  <si>
    <t>IV.</t>
  </si>
  <si>
    <t>TOTAL PROJECT WORKS incl. 15% VAT (item II. + III.)</t>
  </si>
  <si>
    <t>Provisional Bill of Quantities - Construction of Electrical Infrastructure - Onayena Street Lights 2023</t>
  </si>
  <si>
    <t>NORED Admin Fees</t>
  </si>
  <si>
    <t>STREET-LIGHTING LUMINAIRES - completely supplied  and delivered -  as specified - side / bottom entry.
The luminaire shall consist of a separate lamp, gear and spigot compartment.  It is shall be designed to operate LED Segments lamps. The luminaire shall bear the SABS 1277 mark and the SABS 1464 safety mark.  Luminaire spigot entries shall comply with SABS 1088 - Table 1.Side entry - 42mm ø x 125mmBottom entry - 76mm ø x 75mmThe luminaire shall have a degree of protection that complies with SABS 1222  and SABS 098: Part 1 - 1990 Code of Practice Table B-1:Lamp compartment:  IP66Gear compartment:  IP66The IP ratings shall be certified by SABS test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</si>
</sst>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_(* #,##0.00_);_(* \(#,##0.00\);_(* &quot;-&quot;??_);_(@_)"/>
    <numFmt numFmtId="166" formatCode="_-&quot;N$&quot;* #,##0.00_-;\-&quot;N$&quot;* #,##0.00_-;_-&quot;N$&quot;* &quot;-&quot;??_-;_-@_-"/>
    <numFmt numFmtId="167" formatCode="_(&quot;N$&quot;* #,##0.00_);_(&quot;N$&quot;* \(#,##0.00\);_(&quot;N$&quot;* &quot;-&quot;??_);_(@_)"/>
    <numFmt numFmtId="168" formatCode="&quot;N$&quot;#,##0.00"/>
  </numFmts>
  <fonts count="13">
    <font>
      <sz val="10"/>
      <name val="Arial"/>
      <charset val="134"/>
    </font>
    <font>
      <b/>
      <sz val="11"/>
      <name val="Arial"/>
      <charset val="134"/>
    </font>
    <font>
      <sz val="11"/>
      <name val="Arial"/>
      <charset val="134"/>
    </font>
    <font>
      <b/>
      <u/>
      <sz val="14"/>
      <name val="Arial"/>
      <charset val="134"/>
    </font>
    <font>
      <b/>
      <sz val="12"/>
      <name val="Arial"/>
      <charset val="134"/>
    </font>
    <font>
      <sz val="12"/>
      <name val="Arial"/>
      <charset val="134"/>
    </font>
    <font>
      <b/>
      <u/>
      <sz val="13"/>
      <name val="Arial"/>
      <charset val="134"/>
    </font>
    <font>
      <u/>
      <sz val="12"/>
      <name val="Arial"/>
      <charset val="134"/>
    </font>
    <font>
      <b/>
      <u/>
      <sz val="11"/>
      <name val="Arial"/>
      <charset val="134"/>
    </font>
    <font>
      <sz val="11"/>
      <color rgb="FFFF0000"/>
      <name val="Arial"/>
      <charset val="134"/>
    </font>
    <font>
      <sz val="11"/>
      <color theme="1"/>
      <name val="Calibri"/>
      <charset val="134"/>
      <scheme val="minor"/>
    </font>
    <font>
      <u/>
      <sz val="11"/>
      <name val="Arial"/>
      <charset val="134"/>
    </font>
    <font>
      <sz val="10"/>
      <name val="Arial"/>
      <charset val="134"/>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54">
    <border>
      <left/>
      <right/>
      <top/>
      <bottom/>
      <diagonal/>
    </border>
    <border>
      <left style="medium">
        <color auto="1"/>
      </left>
      <right style="medium">
        <color auto="1"/>
      </right>
      <top style="dotted">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medium">
        <color auto="1"/>
      </right>
      <top/>
      <bottom/>
      <diagonal/>
    </border>
    <border>
      <left style="medium">
        <color auto="1"/>
      </left>
      <right style="medium">
        <color auto="1"/>
      </right>
      <top style="dotted">
        <color auto="1"/>
      </top>
      <bottom style="dotted">
        <color auto="1"/>
      </bottom>
      <diagonal/>
    </border>
    <border>
      <left/>
      <right style="thin">
        <color auto="1"/>
      </right>
      <top style="dotted">
        <color auto="1"/>
      </top>
      <bottom/>
      <diagonal/>
    </border>
    <border>
      <left style="thin">
        <color auto="1"/>
      </left>
      <right style="medium">
        <color auto="1"/>
      </right>
      <top style="dotted">
        <color auto="1"/>
      </top>
      <bottom/>
      <diagonal/>
    </border>
    <border>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ashed">
        <color auto="1"/>
      </bottom>
      <diagonal/>
    </border>
    <border>
      <left/>
      <right style="medium">
        <color auto="1"/>
      </right>
      <top style="thin">
        <color auto="1"/>
      </top>
      <bottom style="thin">
        <color auto="1"/>
      </bottom>
      <diagonal/>
    </border>
    <border>
      <left style="thin">
        <color auto="1"/>
      </left>
      <right style="thin">
        <color auto="1"/>
      </right>
      <top style="dotted">
        <color auto="1"/>
      </top>
      <bottom style="dotted">
        <color auto="1"/>
      </bottom>
      <diagonal/>
    </border>
    <border>
      <left/>
      <right style="medium">
        <color auto="1"/>
      </right>
      <top style="dotted">
        <color auto="1"/>
      </top>
      <bottom style="double">
        <color auto="1"/>
      </bottom>
      <diagonal/>
    </border>
    <border>
      <left style="medium">
        <color auto="1"/>
      </left>
      <right style="dashed">
        <color auto="1"/>
      </right>
      <top style="dotted">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tted">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ashed">
        <color auto="1"/>
      </top>
      <bottom/>
      <diagonal/>
    </border>
    <border>
      <left style="thin">
        <color auto="1"/>
      </left>
      <right style="medium">
        <color auto="1"/>
      </right>
      <top style="dashed">
        <color auto="1"/>
      </top>
      <bottom/>
      <diagonal/>
    </border>
    <border>
      <left style="medium">
        <color auto="1"/>
      </left>
      <right style="thin">
        <color auto="1"/>
      </right>
      <top/>
      <bottom/>
      <diagonal/>
    </border>
    <border>
      <left style="thin">
        <color auto="1"/>
      </left>
      <right/>
      <top/>
      <bottom/>
      <diagonal/>
    </border>
    <border>
      <left/>
      <right style="medium">
        <color auto="1"/>
      </right>
      <top/>
      <bottom/>
      <diagonal/>
    </border>
    <border>
      <left style="medium">
        <color auto="1"/>
      </left>
      <right style="thin">
        <color auto="1"/>
      </right>
      <top style="dashed">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21">
    <xf numFmtId="0" fontId="0" fillId="0" borderId="0"/>
    <xf numFmtId="165"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0" fillId="0" borderId="0"/>
    <xf numFmtId="9" fontId="10" fillId="0" borderId="0" applyFont="0" applyFill="0" applyBorder="0" applyAlignment="0" applyProtection="0"/>
  </cellStyleXfs>
  <cellXfs count="163">
    <xf numFmtId="0" fontId="0" fillId="0" borderId="0" xfId="0"/>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67" fontId="2" fillId="0" borderId="6" xfId="3"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167" fontId="2" fillId="0" borderId="9" xfId="3" applyNumberFormat="1" applyFont="1" applyFill="1" applyBorder="1" applyAlignment="1">
      <alignment horizontal="center" vertical="center" wrapText="1"/>
    </xf>
    <xf numFmtId="167" fontId="2" fillId="0" borderId="11" xfId="3"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right" vertical="center" wrapText="1"/>
    </xf>
    <xf numFmtId="167" fontId="4" fillId="0" borderId="14" xfId="3" applyNumberFormat="1" applyFont="1" applyFill="1" applyBorder="1" applyAlignment="1">
      <alignment horizontal="center" vertical="center" wrapText="1"/>
    </xf>
    <xf numFmtId="0" fontId="1" fillId="0" borderId="15" xfId="0" applyFont="1" applyFill="1" applyBorder="1" applyAlignment="1">
      <alignment horizontal="right" vertical="center" wrapText="1"/>
    </xf>
    <xf numFmtId="167" fontId="4" fillId="0" borderId="16"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right" vertical="center" wrapText="1"/>
    </xf>
    <xf numFmtId="167" fontId="4" fillId="0" borderId="19" xfId="0" applyNumberFormat="1" applyFont="1" applyFill="1" applyBorder="1" applyAlignment="1">
      <alignment horizontal="center" vertical="center" wrapText="1"/>
    </xf>
    <xf numFmtId="167" fontId="2" fillId="0" borderId="0" xfId="0" applyNumberFormat="1" applyFont="1" applyFill="1" applyAlignment="1">
      <alignment horizontal="center" vertical="center" wrapText="1"/>
    </xf>
    <xf numFmtId="0" fontId="4" fillId="0" borderId="0" xfId="0" applyFont="1" applyFill="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2" fillId="0" borderId="2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25"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26"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vertical="center" wrapText="1"/>
    </xf>
    <xf numFmtId="0" fontId="5" fillId="3" borderId="15" xfId="0" applyFont="1" applyFill="1" applyBorder="1" applyAlignment="1">
      <alignment horizontal="center" vertical="center" wrapText="1"/>
    </xf>
    <xf numFmtId="37" fontId="5" fillId="3" borderId="27" xfId="0" applyNumberFormat="1" applyFont="1" applyFill="1" applyBorder="1" applyAlignment="1">
      <alignment horizontal="center" vertical="center" wrapText="1"/>
    </xf>
    <xf numFmtId="165" fontId="5" fillId="3" borderId="15" xfId="14" applyFont="1" applyFill="1" applyBorder="1" applyAlignment="1">
      <alignment vertical="center" wrapText="1"/>
    </xf>
    <xf numFmtId="165" fontId="5" fillId="3" borderId="27" xfId="14" applyFont="1" applyFill="1" applyBorder="1" applyAlignment="1">
      <alignment vertical="center" wrapText="1"/>
    </xf>
    <xf numFmtId="164" fontId="5" fillId="3" borderId="28"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5" xfId="0" applyFont="1" applyFill="1" applyBorder="1" applyAlignment="1">
      <alignment horizontal="center" vertical="center" wrapText="1"/>
    </xf>
    <xf numFmtId="166" fontId="5" fillId="0" borderId="15" xfId="0" applyNumberFormat="1" applyFont="1" applyFill="1" applyBorder="1" applyAlignment="1">
      <alignment vertical="center" wrapText="1"/>
    </xf>
    <xf numFmtId="166" fontId="5" fillId="0" borderId="27" xfId="0" applyNumberFormat="1" applyFont="1" applyFill="1" applyBorder="1" applyAlignment="1">
      <alignment vertical="center" wrapText="1"/>
    </xf>
    <xf numFmtId="166" fontId="5" fillId="0" borderId="26" xfId="0" applyNumberFormat="1" applyFont="1" applyFill="1" applyBorder="1" applyAlignment="1">
      <alignment horizontal="center" vertical="center" wrapText="1"/>
    </xf>
    <xf numFmtId="166" fontId="5" fillId="0" borderId="29" xfId="0" applyNumberFormat="1" applyFont="1" applyFill="1" applyBorder="1" applyAlignment="1">
      <alignment horizontal="center" vertical="center" wrapText="1"/>
    </xf>
    <xf numFmtId="0" fontId="5" fillId="0" borderId="30" xfId="0" applyFont="1" applyFill="1" applyBorder="1" applyAlignment="1">
      <alignment horizontal="center" vertical="center" wrapText="1"/>
    </xf>
    <xf numFmtId="167" fontId="7" fillId="0" borderId="34" xfId="0" applyNumberFormat="1" applyFont="1" applyFill="1" applyBorder="1" applyAlignment="1">
      <alignment horizontal="center" vertical="center" wrapText="1"/>
    </xf>
    <xf numFmtId="167" fontId="5" fillId="0" borderId="35" xfId="0" applyNumberFormat="1" applyFont="1" applyFill="1" applyBorder="1" applyAlignment="1">
      <alignment vertical="center" wrapText="1"/>
    </xf>
    <xf numFmtId="168" fontId="2" fillId="0" borderId="0" xfId="0" applyNumberFormat="1" applyFont="1" applyFill="1" applyAlignment="1">
      <alignment vertical="center" wrapText="1"/>
    </xf>
    <xf numFmtId="0" fontId="1" fillId="0" borderId="0" xfId="6" applyFont="1" applyFill="1" applyAlignment="1">
      <alignment vertical="center" wrapText="1"/>
    </xf>
    <xf numFmtId="0" fontId="12" fillId="0" borderId="0" xfId="6" applyFill="1" applyAlignment="1">
      <alignment vertical="center" wrapText="1"/>
    </xf>
    <xf numFmtId="0" fontId="2" fillId="0" borderId="0" xfId="6" applyFont="1" applyFill="1" applyAlignment="1">
      <alignment horizontal="center" vertical="center" wrapText="1"/>
    </xf>
    <xf numFmtId="0" fontId="2" fillId="0" borderId="0" xfId="6" applyFont="1" applyFill="1" applyAlignment="1">
      <alignment vertical="center" wrapText="1"/>
    </xf>
    <xf numFmtId="167" fontId="2" fillId="0" borderId="0" xfId="1" applyNumberFormat="1" applyFont="1" applyFill="1" applyAlignment="1">
      <alignment horizontal="center" vertical="center" wrapText="1"/>
    </xf>
    <xf numFmtId="167" fontId="2" fillId="0" borderId="0" xfId="1" applyNumberFormat="1" applyFont="1" applyFill="1" applyAlignment="1">
      <alignment vertical="center" wrapText="1"/>
    </xf>
    <xf numFmtId="167" fontId="2" fillId="0" borderId="0" xfId="3" applyNumberFormat="1" applyFont="1" applyFill="1" applyAlignment="1">
      <alignment vertical="center" wrapText="1"/>
    </xf>
    <xf numFmtId="0" fontId="2" fillId="0" borderId="36" xfId="6" applyFont="1" applyFill="1" applyBorder="1" applyAlignment="1">
      <alignment horizontal="center" vertical="center" wrapText="1"/>
    </xf>
    <xf numFmtId="0" fontId="1" fillId="0" borderId="12" xfId="6" applyFont="1" applyFill="1" applyBorder="1" applyAlignment="1">
      <alignment horizontal="center" vertical="center" wrapText="1"/>
    </xf>
    <xf numFmtId="0" fontId="1" fillId="0" borderId="15" xfId="6" applyFont="1" applyFill="1" applyBorder="1" applyAlignment="1">
      <alignment vertical="center" wrapText="1"/>
    </xf>
    <xf numFmtId="0" fontId="1" fillId="0" borderId="15" xfId="6" applyFont="1" applyFill="1" applyBorder="1" applyAlignment="1">
      <alignment horizontal="center" vertical="center" wrapText="1"/>
    </xf>
    <xf numFmtId="167" fontId="1" fillId="0" borderId="15" xfId="1" applyNumberFormat="1" applyFont="1" applyFill="1" applyBorder="1" applyAlignment="1">
      <alignment vertical="center" wrapText="1"/>
    </xf>
    <xf numFmtId="167" fontId="1" fillId="0" borderId="26" xfId="3" applyNumberFormat="1" applyFont="1" applyFill="1" applyBorder="1" applyAlignment="1">
      <alignment vertical="center" wrapText="1"/>
    </xf>
    <xf numFmtId="167" fontId="1" fillId="0" borderId="26" xfId="3"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167" fontId="2" fillId="3" borderId="15" xfId="14" applyNumberFormat="1" applyFont="1" applyFill="1" applyBorder="1" applyAlignment="1">
      <alignment vertical="center" wrapText="1"/>
    </xf>
    <xf numFmtId="167" fontId="2" fillId="3" borderId="27" xfId="14" applyNumberFormat="1" applyFont="1" applyFill="1" applyBorder="1" applyAlignment="1">
      <alignment vertical="center" wrapText="1"/>
    </xf>
    <xf numFmtId="167" fontId="2" fillId="3" borderId="28"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5" xfId="0" applyFont="1" applyFill="1" applyBorder="1" applyAlignment="1">
      <alignment horizontal="center" vertical="center" wrapText="1"/>
    </xf>
    <xf numFmtId="167" fontId="2" fillId="0" borderId="15" xfId="14" applyNumberFormat="1" applyFont="1" applyFill="1" applyBorder="1" applyAlignment="1">
      <alignment vertical="center" wrapText="1"/>
    </xf>
    <xf numFmtId="167" fontId="2" fillId="0" borderId="27" xfId="14" applyNumberFormat="1" applyFont="1" applyFill="1" applyBorder="1" applyAlignment="1">
      <alignment vertical="center" wrapText="1"/>
    </xf>
    <xf numFmtId="167" fontId="2" fillId="0" borderId="28" xfId="0" applyNumberFormat="1" applyFont="1" applyFill="1" applyBorder="1" applyAlignment="1">
      <alignment horizontal="center" vertical="center" wrapText="1"/>
    </xf>
    <xf numFmtId="0" fontId="2" fillId="0" borderId="12" xfId="6" applyFont="1" applyFill="1" applyBorder="1" applyAlignment="1">
      <alignment horizontal="center" vertical="center" wrapText="1"/>
    </xf>
    <xf numFmtId="0" fontId="2" fillId="0" borderId="15" xfId="6" applyFont="1" applyFill="1" applyBorder="1" applyAlignment="1">
      <alignment vertical="center" wrapText="1"/>
    </xf>
    <xf numFmtId="0" fontId="2" fillId="0" borderId="15" xfId="6" applyFont="1" applyFill="1" applyBorder="1" applyAlignment="1">
      <alignment horizontal="center" vertical="center" wrapText="1"/>
    </xf>
    <xf numFmtId="1" fontId="2" fillId="0" borderId="15" xfId="6" applyNumberFormat="1" applyFont="1" applyFill="1" applyBorder="1" applyAlignment="1">
      <alignment horizontal="center" vertical="center" wrapText="1"/>
    </xf>
    <xf numFmtId="167" fontId="2" fillId="0" borderId="15" xfId="10" applyNumberFormat="1" applyFont="1" applyFill="1" applyBorder="1" applyAlignment="1">
      <alignment horizontal="center" vertical="center" wrapText="1"/>
    </xf>
    <xf numFmtId="167" fontId="2" fillId="0" borderId="15" xfId="10" applyNumberFormat="1" applyFont="1" applyFill="1" applyBorder="1" applyAlignment="1" applyProtection="1">
      <alignment vertical="center" wrapText="1"/>
      <protection locked="0"/>
    </xf>
    <xf numFmtId="167" fontId="2" fillId="0" borderId="27" xfId="6" applyNumberFormat="1" applyFont="1" applyFill="1" applyBorder="1" applyAlignment="1">
      <alignment vertical="center" wrapText="1"/>
    </xf>
    <xf numFmtId="167" fontId="2" fillId="0" borderId="28" xfId="3" applyNumberFormat="1" applyFont="1" applyFill="1" applyBorder="1" applyAlignment="1">
      <alignment horizontal="center" vertical="center" wrapText="1"/>
    </xf>
    <xf numFmtId="0" fontId="2" fillId="0" borderId="40" xfId="6" applyFont="1" applyFill="1" applyBorder="1" applyAlignment="1">
      <alignment vertical="center" wrapText="1"/>
    </xf>
    <xf numFmtId="0" fontId="2" fillId="0" borderId="40" xfId="6" applyFont="1" applyFill="1" applyBorder="1" applyAlignment="1">
      <alignment horizontal="center" vertical="center" wrapText="1"/>
    </xf>
    <xf numFmtId="167" fontId="2" fillId="0" borderId="40" xfId="10" applyNumberFormat="1" applyFont="1" applyFill="1" applyBorder="1" applyAlignment="1">
      <alignment horizontal="center" vertical="center" wrapText="1"/>
    </xf>
    <xf numFmtId="167" fontId="2" fillId="0" borderId="40" xfId="10" applyNumberFormat="1" applyFont="1" applyFill="1" applyBorder="1" applyAlignment="1" applyProtection="1">
      <alignment vertical="center" wrapText="1"/>
      <protection locked="0"/>
    </xf>
    <xf numFmtId="167" fontId="2" fillId="0" borderId="41" xfId="6" applyNumberFormat="1" applyFont="1" applyFill="1" applyBorder="1" applyAlignment="1">
      <alignment vertical="center" wrapText="1"/>
    </xf>
    <xf numFmtId="167" fontId="2" fillId="0" borderId="42" xfId="3"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43" xfId="6" applyFont="1" applyFill="1" applyBorder="1" applyAlignment="1">
      <alignment horizontal="center" vertical="center" wrapText="1"/>
    </xf>
    <xf numFmtId="167" fontId="2" fillId="0" borderId="15" xfId="1" applyNumberFormat="1" applyFont="1" applyFill="1" applyBorder="1" applyAlignment="1">
      <alignment horizontal="center" vertical="center" wrapText="1"/>
    </xf>
    <xf numFmtId="167" fontId="2" fillId="0" borderId="15" xfId="1" applyNumberFormat="1" applyFont="1" applyFill="1" applyBorder="1" applyAlignment="1" applyProtection="1">
      <alignment vertical="center" wrapText="1"/>
      <protection locked="0"/>
    </xf>
    <xf numFmtId="167" fontId="2" fillId="0" borderId="27" xfId="1" applyNumberFormat="1" applyFont="1" applyFill="1" applyBorder="1" applyAlignment="1">
      <alignment vertical="center" wrapText="1"/>
    </xf>
    <xf numFmtId="167" fontId="2" fillId="0" borderId="28" xfId="6" applyNumberFormat="1" applyFont="1" applyFill="1" applyBorder="1" applyAlignment="1">
      <alignment horizontal="center" vertical="center" wrapText="1"/>
    </xf>
    <xf numFmtId="0" fontId="2" fillId="0" borderId="46" xfId="6" applyFont="1" applyFill="1" applyBorder="1" applyAlignment="1">
      <alignment horizontal="center" vertical="center" wrapText="1"/>
    </xf>
    <xf numFmtId="167" fontId="8" fillId="0" borderId="34" xfId="1" applyNumberFormat="1" applyFont="1" applyFill="1" applyBorder="1" applyAlignment="1">
      <alignment horizontal="center" vertical="center" wrapText="1"/>
    </xf>
    <xf numFmtId="167" fontId="2" fillId="0" borderId="35" xfId="3" applyNumberFormat="1" applyFont="1" applyFill="1" applyBorder="1" applyAlignment="1">
      <alignment horizontal="center" vertical="center" wrapText="1"/>
    </xf>
    <xf numFmtId="167" fontId="0" fillId="0" borderId="0" xfId="1" applyNumberFormat="1" applyFont="1" applyFill="1" applyAlignment="1">
      <alignment vertical="center" wrapText="1"/>
    </xf>
    <xf numFmtId="167" fontId="0" fillId="0" borderId="0" xfId="3" applyNumberFormat="1" applyFont="1" applyFill="1" applyAlignment="1">
      <alignment vertical="center" wrapText="1"/>
    </xf>
    <xf numFmtId="167" fontId="2" fillId="0" borderId="0" xfId="6" applyNumberFormat="1" applyFont="1" applyFill="1" applyAlignment="1">
      <alignment vertical="center" wrapText="1"/>
    </xf>
    <xf numFmtId="167" fontId="1" fillId="0" borderId="0" xfId="6" applyNumberFormat="1" applyFont="1" applyFill="1" applyAlignment="1">
      <alignment vertical="center" wrapText="1"/>
    </xf>
    <xf numFmtId="167" fontId="1" fillId="0" borderId="15" xfId="6" applyNumberFormat="1" applyFont="1" applyFill="1" applyBorder="1" applyAlignment="1">
      <alignment vertical="center" wrapText="1"/>
    </xf>
    <xf numFmtId="167" fontId="1" fillId="0" borderId="26" xfId="6" applyNumberFormat="1" applyFont="1" applyFill="1" applyBorder="1" applyAlignment="1">
      <alignment vertical="center" wrapText="1"/>
    </xf>
    <xf numFmtId="167" fontId="1" fillId="0" borderId="26" xfId="6" applyNumberFormat="1" applyFont="1" applyFill="1" applyBorder="1" applyAlignment="1">
      <alignment horizontal="center" vertical="center" wrapText="1"/>
    </xf>
    <xf numFmtId="0" fontId="1" fillId="0" borderId="15" xfId="0" applyFont="1" applyFill="1" applyBorder="1" applyAlignment="1">
      <alignment vertical="center" wrapText="1"/>
    </xf>
    <xf numFmtId="0" fontId="5" fillId="0" borderId="15" xfId="6" applyFont="1" applyFill="1" applyBorder="1" applyAlignment="1">
      <alignment horizontal="center" vertical="center" wrapText="1"/>
    </xf>
    <xf numFmtId="167" fontId="2" fillId="0" borderId="15" xfId="6" applyNumberFormat="1" applyFont="1" applyFill="1" applyBorder="1" applyAlignment="1" applyProtection="1">
      <alignment vertical="center" wrapText="1"/>
      <protection locked="0"/>
    </xf>
    <xf numFmtId="0" fontId="2" fillId="0" borderId="30" xfId="6" applyFont="1" applyFill="1" applyBorder="1" applyAlignment="1">
      <alignment horizontal="center" vertical="center" wrapText="1"/>
    </xf>
    <xf numFmtId="167" fontId="8" fillId="0" borderId="34" xfId="6" applyNumberFormat="1" applyFont="1" applyFill="1" applyBorder="1" applyAlignment="1">
      <alignment horizontal="center" vertical="center" wrapText="1"/>
    </xf>
    <xf numFmtId="167" fontId="2" fillId="0" borderId="47" xfId="6" applyNumberFormat="1" applyFont="1" applyFill="1" applyBorder="1" applyAlignment="1">
      <alignment vertical="center" wrapText="1"/>
    </xf>
    <xf numFmtId="164" fontId="2" fillId="0" borderId="0" xfId="0" applyNumberFormat="1" applyFont="1" applyFill="1" applyAlignment="1">
      <alignment vertical="center" wrapText="1"/>
    </xf>
    <xf numFmtId="0" fontId="2" fillId="0" borderId="36" xfId="0" applyFont="1" applyFill="1" applyBorder="1" applyAlignment="1">
      <alignment horizontal="center" vertical="center" wrapText="1"/>
    </xf>
    <xf numFmtId="0" fontId="1" fillId="0" borderId="15" xfId="0" applyFont="1" applyFill="1" applyBorder="1" applyAlignment="1">
      <alignment horizontal="center" vertical="center" wrapText="1"/>
    </xf>
    <xf numFmtId="164" fontId="1" fillId="0" borderId="0" xfId="0" applyNumberFormat="1" applyFont="1" applyFill="1" applyAlignment="1">
      <alignment vertical="center" wrapText="1"/>
    </xf>
    <xf numFmtId="164" fontId="1" fillId="0" borderId="15" xfId="0" applyNumberFormat="1" applyFont="1" applyFill="1" applyBorder="1" applyAlignment="1">
      <alignment vertical="center" wrapText="1"/>
    </xf>
    <xf numFmtId="0" fontId="1" fillId="0" borderId="26" xfId="0" applyFont="1" applyFill="1" applyBorder="1" applyAlignment="1">
      <alignment vertical="center" wrapText="1"/>
    </xf>
    <xf numFmtId="37" fontId="2" fillId="3" borderId="27" xfId="0" applyNumberFormat="1" applyFont="1" applyFill="1" applyBorder="1" applyAlignment="1">
      <alignment horizontal="center" vertical="center" wrapText="1"/>
    </xf>
    <xf numFmtId="165" fontId="2" fillId="3" borderId="15" xfId="14" applyFont="1" applyFill="1" applyBorder="1" applyAlignment="1">
      <alignment vertical="center" wrapText="1"/>
    </xf>
    <xf numFmtId="165" fontId="2" fillId="3" borderId="27" xfId="14" applyFont="1" applyFill="1" applyBorder="1" applyAlignment="1">
      <alignment vertical="center" wrapText="1"/>
    </xf>
    <xf numFmtId="164" fontId="2" fillId="3" borderId="28" xfId="0" applyNumberFormat="1" applyFont="1" applyFill="1" applyBorder="1" applyAlignment="1">
      <alignment horizontal="center" vertical="center" wrapText="1"/>
    </xf>
    <xf numFmtId="37" fontId="2" fillId="0" borderId="27" xfId="0" applyNumberFormat="1" applyFont="1" applyFill="1" applyBorder="1" applyAlignment="1">
      <alignment horizontal="center" vertical="center" wrapText="1"/>
    </xf>
    <xf numFmtId="165" fontId="2" fillId="0" borderId="15" xfId="14" applyFont="1" applyFill="1" applyBorder="1" applyAlignment="1">
      <alignment vertical="center" wrapText="1"/>
    </xf>
    <xf numFmtId="165" fontId="2" fillId="0" borderId="27" xfId="14" applyFont="1" applyFill="1" applyBorder="1" applyAlignment="1">
      <alignment vertical="center" wrapText="1"/>
    </xf>
    <xf numFmtId="164" fontId="2" fillId="0" borderId="28" xfId="0" applyNumberFormat="1" applyFont="1" applyFill="1" applyBorder="1" applyAlignment="1">
      <alignment horizontal="center" vertical="center" wrapText="1"/>
    </xf>
    <xf numFmtId="164" fontId="5" fillId="0" borderId="15" xfId="0" applyNumberFormat="1" applyFont="1" applyFill="1" applyBorder="1" applyAlignment="1">
      <alignment horizontal="center" vertical="center" wrapText="1"/>
    </xf>
    <xf numFmtId="164" fontId="5" fillId="0" borderId="15" xfId="1" applyNumberFormat="1" applyFont="1" applyFill="1" applyBorder="1" applyAlignment="1">
      <alignment horizontal="center" vertical="center" wrapText="1"/>
    </xf>
    <xf numFmtId="0" fontId="9" fillId="0" borderId="15" xfId="0" applyFont="1" applyFill="1" applyBorder="1" applyAlignment="1">
      <alignment vertical="center" wrapText="1"/>
    </xf>
    <xf numFmtId="0" fontId="2" fillId="0" borderId="30" xfId="0" applyFont="1" applyFill="1" applyBorder="1" applyAlignment="1">
      <alignment horizontal="center" vertical="center" wrapText="1"/>
    </xf>
    <xf numFmtId="164" fontId="8" fillId="0" borderId="34" xfId="0" applyNumberFormat="1" applyFont="1" applyFill="1" applyBorder="1" applyAlignment="1">
      <alignment horizontal="center" vertical="center" wrapText="1"/>
    </xf>
    <xf numFmtId="167" fontId="5" fillId="0" borderId="47" xfId="0" applyNumberFormat="1" applyFont="1" applyFill="1" applyBorder="1" applyAlignment="1">
      <alignment vertical="center" wrapText="1"/>
    </xf>
    <xf numFmtId="164" fontId="5" fillId="0" borderId="15" xfId="0" quotePrefix="1" applyNumberFormat="1" applyFont="1" applyFill="1" applyBorder="1" applyAlignment="1">
      <alignment horizontal="center" vertical="center" wrapText="1"/>
    </xf>
    <xf numFmtId="0" fontId="1" fillId="2" borderId="12" xfId="0" quotePrefix="1" applyFont="1" applyFill="1" applyBorder="1" applyAlignment="1">
      <alignment horizontal="center" vertical="center" wrapText="1"/>
    </xf>
    <xf numFmtId="0" fontId="2" fillId="2" borderId="12" xfId="0" quotePrefix="1" applyFont="1" applyFill="1" applyBorder="1" applyAlignment="1">
      <alignment horizontal="center" vertical="center" wrapText="1"/>
    </xf>
    <xf numFmtId="0" fontId="5" fillId="0" borderId="15" xfId="0" quotePrefix="1" applyFont="1" applyFill="1" applyBorder="1" applyAlignment="1">
      <alignment vertical="center" wrapText="1"/>
    </xf>
    <xf numFmtId="0" fontId="2" fillId="0" borderId="4" xfId="0" quotePrefix="1" applyFont="1" applyFill="1" applyBorder="1" applyAlignment="1">
      <alignment horizontal="center" vertical="center" wrapText="1"/>
    </xf>
    <xf numFmtId="0" fontId="1" fillId="0" borderId="5" xfId="0" quotePrefix="1" applyFont="1" applyFill="1" applyBorder="1" applyAlignment="1">
      <alignment vertical="center" wrapText="1"/>
    </xf>
    <xf numFmtId="0" fontId="1" fillId="0" borderId="8" xfId="0" quotePrefix="1" applyFont="1" applyFill="1" applyBorder="1" applyAlignment="1">
      <alignment vertical="center" wrapText="1"/>
    </xf>
    <xf numFmtId="0" fontId="1" fillId="0" borderId="10" xfId="0" quotePrefix="1" applyFont="1" applyFill="1" applyBorder="1" applyAlignment="1">
      <alignment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 fillId="0" borderId="51" xfId="0" applyFont="1" applyFill="1" applyBorder="1" applyAlignment="1">
      <alignment horizontal="left" vertical="center" wrapText="1"/>
    </xf>
    <xf numFmtId="0" fontId="1" fillId="0" borderId="52" xfId="0" applyFont="1" applyFill="1" applyBorder="1" applyAlignment="1">
      <alignment horizontal="left" vertical="center" wrapText="1"/>
    </xf>
    <xf numFmtId="0" fontId="1" fillId="0" borderId="53" xfId="0" applyFont="1" applyFill="1" applyBorder="1" applyAlignment="1">
      <alignment horizontal="left" vertical="center" wrapText="1"/>
    </xf>
    <xf numFmtId="0" fontId="1" fillId="0" borderId="31" xfId="0" applyFont="1" applyFill="1" applyBorder="1" applyAlignment="1">
      <alignment horizontal="right" vertical="center" wrapText="1"/>
    </xf>
    <xf numFmtId="0" fontId="1" fillId="0" borderId="32" xfId="0" applyFont="1" applyFill="1" applyBorder="1" applyAlignment="1">
      <alignment horizontal="right" vertical="center" wrapText="1"/>
    </xf>
    <xf numFmtId="0" fontId="1" fillId="0" borderId="33" xfId="0" applyFont="1" applyFill="1" applyBorder="1" applyAlignment="1">
      <alignment horizontal="right" vertical="center" wrapText="1"/>
    </xf>
    <xf numFmtId="0" fontId="3" fillId="0" borderId="37" xfId="6" applyFont="1" applyFill="1" applyBorder="1" applyAlignment="1">
      <alignment horizontal="center" vertical="center" wrapText="1"/>
    </xf>
    <xf numFmtId="0" fontId="3" fillId="0" borderId="38" xfId="6" applyFont="1" applyFill="1" applyBorder="1" applyAlignment="1">
      <alignment horizontal="center" vertical="center" wrapText="1"/>
    </xf>
    <xf numFmtId="0" fontId="3" fillId="0" borderId="39" xfId="6" applyFont="1" applyFill="1" applyBorder="1" applyAlignment="1">
      <alignment horizontal="center" vertical="center" wrapText="1"/>
    </xf>
    <xf numFmtId="0" fontId="1" fillId="0" borderId="15" xfId="6" applyFont="1" applyFill="1" applyBorder="1" applyAlignment="1">
      <alignment horizontal="right" vertical="center" wrapText="1"/>
    </xf>
    <xf numFmtId="0" fontId="1" fillId="0" borderId="31" xfId="6" applyFont="1" applyFill="1" applyBorder="1" applyAlignment="1">
      <alignment horizontal="right" vertical="center" wrapText="1"/>
    </xf>
    <xf numFmtId="0" fontId="1" fillId="0" borderId="32" xfId="6" applyFont="1" applyFill="1" applyBorder="1" applyAlignment="1">
      <alignment horizontal="right" vertical="center" wrapText="1"/>
    </xf>
    <xf numFmtId="0" fontId="1" fillId="0" borderId="33" xfId="6" applyFont="1" applyFill="1" applyBorder="1" applyAlignment="1">
      <alignment horizontal="right" vertical="center" wrapText="1"/>
    </xf>
    <xf numFmtId="0" fontId="1" fillId="0" borderId="44" xfId="6" applyFont="1" applyFill="1" applyBorder="1" applyAlignment="1">
      <alignment horizontal="left" vertical="center" wrapText="1"/>
    </xf>
    <xf numFmtId="0" fontId="1" fillId="0" borderId="0" xfId="6" applyFont="1" applyFill="1" applyBorder="1" applyAlignment="1">
      <alignment horizontal="left" vertical="center" wrapText="1"/>
    </xf>
    <xf numFmtId="0" fontId="1" fillId="0" borderId="45" xfId="6" applyFont="1" applyFill="1" applyBorder="1" applyAlignment="1">
      <alignment horizontal="left"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5" xfId="0" applyFont="1" applyFill="1" applyBorder="1" applyAlignment="1">
      <alignment horizontal="right" vertical="center" wrapText="1"/>
    </xf>
    <xf numFmtId="0" fontId="4" fillId="0" borderId="31" xfId="0" applyFont="1" applyFill="1" applyBorder="1" applyAlignment="1">
      <alignment horizontal="right" vertical="center" wrapText="1"/>
    </xf>
    <xf numFmtId="0" fontId="4" fillId="0" borderId="32" xfId="0" applyFont="1" applyFill="1" applyBorder="1" applyAlignment="1">
      <alignment horizontal="right" vertical="center" wrapText="1"/>
    </xf>
    <xf numFmtId="0" fontId="4" fillId="0" borderId="33"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21">
    <cellStyle name="Comma" xfId="1" builtinId="3"/>
    <cellStyle name="Comma 2" xfId="12"/>
    <cellStyle name="Comma 2 2" xfId="10"/>
    <cellStyle name="Comma 3" xfId="13"/>
    <cellStyle name="Comma 4" xfId="14"/>
    <cellStyle name="Comma 4 2" xfId="5"/>
    <cellStyle name="Comma 5" xfId="15"/>
    <cellStyle name="Currency" xfId="3" builtinId="4"/>
    <cellStyle name="Currency 2" xfId="7"/>
    <cellStyle name="Currency 2 2" xfId="4"/>
    <cellStyle name="Currency 3" xfId="8"/>
    <cellStyle name="Currency 4" xfId="9"/>
    <cellStyle name="Currency 4 2" xfId="16"/>
    <cellStyle name="Currency 5" xfId="11"/>
    <cellStyle name="Currency 6" xfId="2"/>
    <cellStyle name="Normal" xfId="0" builtinId="0"/>
    <cellStyle name="Normal 2" xfId="6"/>
    <cellStyle name="Normal 2 2" xfId="17"/>
    <cellStyle name="Normal 3" xfId="18"/>
    <cellStyle name="Normal 4" xfId="19"/>
    <cellStyle name="Percent 2"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opLeftCell="A2" zoomScale="75" zoomScaleNormal="75" workbookViewId="0">
      <selection activeCell="H16" sqref="H16"/>
    </sheetView>
  </sheetViews>
  <sheetFormatPr defaultColWidth="6.71875" defaultRowHeight="13.8"/>
  <cols>
    <col min="1" max="1" width="6.71875" style="3" customWidth="1"/>
    <col min="2" max="2" width="42.71875" style="2" customWidth="1"/>
    <col min="3" max="3" width="8.71875" style="3" customWidth="1"/>
    <col min="4" max="4" width="9" style="3" customWidth="1"/>
    <col min="5" max="5" width="14.71875" style="107" customWidth="1"/>
    <col min="6" max="7" width="15.71875" style="107" customWidth="1"/>
    <col min="8" max="8" width="25" style="2" customWidth="1"/>
    <col min="9" max="16384" width="6.71875" style="2"/>
  </cols>
  <sheetData>
    <row r="1" spans="1:8" ht="56.25" customHeight="1">
      <c r="A1" s="108" t="s">
        <v>0</v>
      </c>
      <c r="B1" s="135" t="s">
        <v>80</v>
      </c>
      <c r="C1" s="136"/>
      <c r="D1" s="136"/>
      <c r="E1" s="136"/>
      <c r="F1" s="136"/>
      <c r="G1" s="136"/>
      <c r="H1" s="137"/>
    </row>
    <row r="2" spans="1:8" s="19" customFormat="1" ht="24.75" customHeight="1">
      <c r="A2" s="9"/>
      <c r="B2" s="101" t="s">
        <v>1</v>
      </c>
      <c r="C2" s="109" t="s">
        <v>2</v>
      </c>
      <c r="D2" s="109" t="s">
        <v>3</v>
      </c>
      <c r="E2" s="110" t="s">
        <v>4</v>
      </c>
      <c r="F2" s="111" t="s">
        <v>5</v>
      </c>
      <c r="G2" s="111" t="s">
        <v>6</v>
      </c>
      <c r="H2" s="112" t="s">
        <v>7</v>
      </c>
    </row>
    <row r="3" spans="1:8" s="19" customFormat="1" ht="23.25" customHeight="1">
      <c r="A3" s="9"/>
      <c r="B3" s="138"/>
      <c r="C3" s="139"/>
      <c r="D3" s="139"/>
      <c r="E3" s="139"/>
      <c r="F3" s="139"/>
      <c r="G3" s="140"/>
      <c r="H3" s="112"/>
    </row>
    <row r="4" spans="1:8" ht="28.2">
      <c r="A4" s="30">
        <v>1</v>
      </c>
      <c r="B4" s="30" t="s">
        <v>8</v>
      </c>
      <c r="C4" s="61"/>
      <c r="D4" s="113"/>
      <c r="E4" s="114"/>
      <c r="F4" s="114"/>
      <c r="G4" s="115" t="str">
        <f t="shared" ref="G4" si="0">+IF((OR(F4="")*(E4="")),"",F4+E4)</f>
        <v/>
      </c>
      <c r="H4" s="116" t="str">
        <f t="shared" ref="H4" si="1">+IF(AND((D4=""),(C4=""))," * * * * * * * * * * * * * * * ",IF(D4=0,"Rate Only",IF((AND(D4&gt;0,G4=""))," ",G4*D4)))</f>
        <v xml:space="preserve"> * * * * * * * * * * * * * * * </v>
      </c>
    </row>
    <row r="5" spans="1:8" ht="28.2">
      <c r="A5" s="101"/>
      <c r="B5" s="101" t="s">
        <v>9</v>
      </c>
      <c r="C5" s="67"/>
      <c r="D5" s="117"/>
      <c r="E5" s="118"/>
      <c r="F5" s="118"/>
      <c r="G5" s="119" t="str">
        <f t="shared" ref="G5" si="2">+IF((OR(F5="")*(E5="")),"",F5+E5)</f>
        <v/>
      </c>
      <c r="H5" s="120" t="str">
        <f t="shared" ref="H5:H13" si="3">+IF(AND((D5=""),(C5=""))," * * * * * * * * * * * * * * * ",IF(D5=0,"Rate Only",IF((AND(D5&gt;0,G5=""))," ",G5*D5)))</f>
        <v xml:space="preserve"> * * * * * * * * * * * * * * * </v>
      </c>
    </row>
    <row r="6" spans="1:8" ht="28.5" customHeight="1">
      <c r="A6" s="65">
        <v>1.1000000000000001</v>
      </c>
      <c r="B6" s="66" t="s">
        <v>10</v>
      </c>
      <c r="C6" s="67" t="s">
        <v>11</v>
      </c>
      <c r="D6" s="67">
        <v>1</v>
      </c>
      <c r="E6" s="127" t="s">
        <v>12</v>
      </c>
      <c r="F6" s="127" t="s">
        <v>12</v>
      </c>
      <c r="G6" s="122"/>
      <c r="H6" s="120" t="str">
        <f t="shared" si="3"/>
        <v xml:space="preserve"> </v>
      </c>
    </row>
    <row r="7" spans="1:8" ht="28.5" customHeight="1">
      <c r="A7" s="65">
        <v>1.2</v>
      </c>
      <c r="B7" s="66" t="s">
        <v>13</v>
      </c>
      <c r="C7" s="67" t="s">
        <v>11</v>
      </c>
      <c r="D7" s="67">
        <v>1</v>
      </c>
      <c r="E7" s="127" t="s">
        <v>12</v>
      </c>
      <c r="F7" s="127" t="s">
        <v>12</v>
      </c>
      <c r="G7" s="122"/>
      <c r="H7" s="120" t="str">
        <f t="shared" si="3"/>
        <v xml:space="preserve"> </v>
      </c>
    </row>
    <row r="8" spans="1:8" ht="32.25" customHeight="1">
      <c r="A8" s="65">
        <v>1.3</v>
      </c>
      <c r="B8" s="66" t="s">
        <v>14</v>
      </c>
      <c r="C8" s="67" t="s">
        <v>11</v>
      </c>
      <c r="D8" s="67">
        <v>1</v>
      </c>
      <c r="E8" s="127" t="s">
        <v>12</v>
      </c>
      <c r="F8" s="127" t="s">
        <v>12</v>
      </c>
      <c r="G8" s="122"/>
      <c r="H8" s="120" t="str">
        <f t="shared" si="3"/>
        <v xml:space="preserve"> </v>
      </c>
    </row>
    <row r="9" spans="1:8" ht="32.25" customHeight="1">
      <c r="A9" s="65">
        <v>1.4</v>
      </c>
      <c r="B9" s="66" t="s">
        <v>15</v>
      </c>
      <c r="C9" s="67" t="s">
        <v>11</v>
      </c>
      <c r="D9" s="67">
        <v>1</v>
      </c>
      <c r="E9" s="127" t="s">
        <v>12</v>
      </c>
      <c r="F9" s="127" t="s">
        <v>12</v>
      </c>
      <c r="G9" s="122"/>
      <c r="H9" s="120" t="str">
        <f t="shared" si="3"/>
        <v xml:space="preserve"> </v>
      </c>
    </row>
    <row r="10" spans="1:8" ht="54.75" customHeight="1">
      <c r="A10" s="65">
        <v>1.5</v>
      </c>
      <c r="B10" s="66" t="s">
        <v>16</v>
      </c>
      <c r="C10" s="67" t="s">
        <v>11</v>
      </c>
      <c r="D10" s="67">
        <v>1</v>
      </c>
      <c r="E10" s="127" t="s">
        <v>12</v>
      </c>
      <c r="F10" s="127" t="s">
        <v>12</v>
      </c>
      <c r="G10" s="122"/>
      <c r="H10" s="120" t="str">
        <f t="shared" si="3"/>
        <v xml:space="preserve"> </v>
      </c>
    </row>
    <row r="11" spans="1:8" ht="40.5" customHeight="1">
      <c r="A11" s="65">
        <v>1.6</v>
      </c>
      <c r="B11" s="66" t="s">
        <v>17</v>
      </c>
      <c r="C11" s="67" t="s">
        <v>11</v>
      </c>
      <c r="D11" s="67">
        <v>1</v>
      </c>
      <c r="E11" s="127" t="s">
        <v>12</v>
      </c>
      <c r="F11" s="127" t="s">
        <v>12</v>
      </c>
      <c r="G11" s="122"/>
      <c r="H11" s="120" t="str">
        <f t="shared" si="3"/>
        <v xml:space="preserve"> </v>
      </c>
    </row>
    <row r="12" spans="1:8" ht="30.75" customHeight="1">
      <c r="A12" s="30"/>
      <c r="B12" s="30" t="s">
        <v>18</v>
      </c>
      <c r="C12" s="61"/>
      <c r="D12" s="113"/>
      <c r="E12" s="114"/>
      <c r="F12" s="114"/>
      <c r="G12" s="115"/>
      <c r="H12" s="120" t="str">
        <f t="shared" si="3"/>
        <v xml:space="preserve"> * * * * * * * * * * * * * * * </v>
      </c>
    </row>
    <row r="13" spans="1:8" ht="40.5" customHeight="1">
      <c r="A13" s="65">
        <v>1.7</v>
      </c>
      <c r="B13" s="123"/>
      <c r="C13" s="67" t="s">
        <v>11</v>
      </c>
      <c r="D13" s="67">
        <v>1</v>
      </c>
      <c r="E13" s="121"/>
      <c r="F13" s="121"/>
      <c r="G13" s="122"/>
      <c r="H13" s="120" t="str">
        <f t="shared" si="3"/>
        <v xml:space="preserve"> </v>
      </c>
    </row>
    <row r="14" spans="1:8" ht="44.25" customHeight="1">
      <c r="A14" s="124"/>
      <c r="B14" s="141" t="s">
        <v>19</v>
      </c>
      <c r="C14" s="142"/>
      <c r="D14" s="142"/>
      <c r="E14" s="142"/>
      <c r="F14" s="143"/>
      <c r="G14" s="125" t="s">
        <v>20</v>
      </c>
      <c r="H14" s="126">
        <f>SUM(H6:H13)</f>
        <v>0</v>
      </c>
    </row>
    <row r="15" spans="1:8" ht="40.5" customHeight="1"/>
    <row r="16" spans="1:8" ht="48" customHeight="1"/>
    <row r="17" ht="75" customHeight="1"/>
    <row r="18" ht="48" customHeight="1"/>
    <row r="19" ht="48" customHeight="1"/>
  </sheetData>
  <mergeCells count="3">
    <mergeCell ref="B1:H1"/>
    <mergeCell ref="B3:G3"/>
    <mergeCell ref="B14:F14"/>
  </mergeCells>
  <pageMargins left="0.38" right="0.27" top="0.48" bottom="0.56000000000000005" header="0.25" footer="0.24"/>
  <pageSetup paperSize="9" scale="71" orientation="portrait"/>
  <headerFooter alignWithMargins="0">
    <oddHeader>&amp;L&amp;A&amp;R&amp;P/&amp;N</oddHeader>
    <oddFooter>&amp;LPowerConsult CC Engineers&amp;R&amp;F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8" zoomScale="75" zoomScaleNormal="75" workbookViewId="0">
      <selection activeCell="E21" sqref="E20:F21"/>
    </sheetView>
  </sheetViews>
  <sheetFormatPr defaultColWidth="6.71875" defaultRowHeight="13.8"/>
  <cols>
    <col min="1" max="1" width="6.5546875" style="49" customWidth="1"/>
    <col min="2" max="2" width="63.71875" style="50" customWidth="1"/>
    <col min="3" max="3" width="7.71875" style="49" customWidth="1"/>
    <col min="4" max="4" width="8.1640625" style="49" customWidth="1"/>
    <col min="5" max="6" width="17" style="96" customWidth="1"/>
    <col min="7" max="8" width="24.44140625" style="96" customWidth="1"/>
    <col min="9" max="9" width="8.1640625" style="50" customWidth="1"/>
    <col min="10" max="10" width="6.71875" style="50"/>
    <col min="11" max="11" width="13.5546875" style="50" customWidth="1"/>
    <col min="12" max="16384" width="6.71875" style="50"/>
  </cols>
  <sheetData>
    <row r="1" spans="1:8" ht="81" customHeight="1">
      <c r="A1" s="54" t="s">
        <v>0</v>
      </c>
      <c r="B1" s="144" t="str">
        <f>Site_Estab_01!B1</f>
        <v>Provisional Bill of Quantities - Construction of Electrical Infrastructure - Onayena Street Lights 2023</v>
      </c>
      <c r="C1" s="145"/>
      <c r="D1" s="145"/>
      <c r="E1" s="145"/>
      <c r="F1" s="145"/>
      <c r="G1" s="145"/>
      <c r="H1" s="146"/>
    </row>
    <row r="2" spans="1:8" s="47" customFormat="1" ht="30" customHeight="1">
      <c r="A2" s="55"/>
      <c r="B2" s="56" t="s">
        <v>1</v>
      </c>
      <c r="C2" s="57" t="s">
        <v>2</v>
      </c>
      <c r="D2" s="57" t="s">
        <v>3</v>
      </c>
      <c r="E2" s="97" t="s">
        <v>4</v>
      </c>
      <c r="F2" s="98" t="s">
        <v>5</v>
      </c>
      <c r="G2" s="98" t="s">
        <v>6</v>
      </c>
      <c r="H2" s="99" t="s">
        <v>7</v>
      </c>
    </row>
    <row r="3" spans="1:8" s="47" customFormat="1" ht="24.75" customHeight="1">
      <c r="A3" s="55"/>
      <c r="B3" s="147"/>
      <c r="C3" s="147"/>
      <c r="D3" s="147"/>
      <c r="E3" s="147"/>
      <c r="F3" s="147"/>
      <c r="G3" s="147"/>
      <c r="H3" s="100" t="s">
        <v>21</v>
      </c>
    </row>
    <row r="4" spans="1:8" s="47" customFormat="1" ht="51" customHeight="1">
      <c r="A4" s="85">
        <v>5</v>
      </c>
      <c r="B4" s="30" t="s">
        <v>22</v>
      </c>
      <c r="C4" s="61"/>
      <c r="D4" s="61"/>
      <c r="E4" s="62"/>
      <c r="F4" s="62"/>
      <c r="G4" s="63" t="str">
        <f t="shared" ref="G4:G21" si="0">+IF((OR(F4="")*(E4="")),"",F4+E4)</f>
        <v/>
      </c>
      <c r="H4" s="64" t="str">
        <f t="shared" ref="H4:H11" si="1">+IF(AND((D4=""),(C4=""))," * * * * * * * * * * * * * * * ",IF(D4=0,"Rate Only",IF((AND(D4&gt;0,G4=""))," ",G4*D4)))</f>
        <v xml:space="preserve"> * * * * * * * * * * * * * * * </v>
      </c>
    </row>
    <row r="5" spans="1:8" ht="106.5" customHeight="1">
      <c r="A5" s="65">
        <v>5.0999999999999996</v>
      </c>
      <c r="B5" s="101" t="s">
        <v>23</v>
      </c>
      <c r="C5" s="67"/>
      <c r="D5" s="67"/>
      <c r="E5" s="68"/>
      <c r="F5" s="68"/>
      <c r="G5" s="69"/>
      <c r="H5" s="70" t="str">
        <f t="shared" si="1"/>
        <v xml:space="preserve"> * * * * * * * * * * * * * * * </v>
      </c>
    </row>
    <row r="6" spans="1:8" ht="24.75" customHeight="1">
      <c r="A6" s="71" t="s">
        <v>24</v>
      </c>
      <c r="B6" s="72" t="s">
        <v>25</v>
      </c>
      <c r="C6" s="73" t="s">
        <v>26</v>
      </c>
      <c r="D6" s="102">
        <f>I6</f>
        <v>0</v>
      </c>
      <c r="E6" s="103"/>
      <c r="F6" s="103"/>
      <c r="G6" s="77" t="str">
        <f>+IF((OR(F6="")*(E6="")),"",F6+E6)</f>
        <v/>
      </c>
      <c r="H6" s="90" t="str">
        <f t="shared" si="1"/>
        <v>Rate Only</v>
      </c>
    </row>
    <row r="7" spans="1:8" ht="24.75" customHeight="1">
      <c r="A7" s="71" t="s">
        <v>27</v>
      </c>
      <c r="B7" s="72" t="s">
        <v>28</v>
      </c>
      <c r="C7" s="73" t="s">
        <v>26</v>
      </c>
      <c r="D7" s="102">
        <v>0</v>
      </c>
      <c r="E7" s="103"/>
      <c r="F7" s="103"/>
      <c r="G7" s="77" t="str">
        <f t="shared" si="0"/>
        <v/>
      </c>
      <c r="H7" s="90" t="str">
        <f t="shared" si="1"/>
        <v>Rate Only</v>
      </c>
    </row>
    <row r="8" spans="1:8" ht="24.75" customHeight="1">
      <c r="A8" s="71" t="s">
        <v>29</v>
      </c>
      <c r="B8" s="72" t="s">
        <v>30</v>
      </c>
      <c r="C8" s="73" t="s">
        <v>26</v>
      </c>
      <c r="D8" s="102">
        <v>280</v>
      </c>
      <c r="E8" s="103"/>
      <c r="F8" s="103"/>
      <c r="G8" s="77" t="str">
        <f t="shared" si="0"/>
        <v/>
      </c>
      <c r="H8" s="90" t="str">
        <f t="shared" si="1"/>
        <v xml:space="preserve"> </v>
      </c>
    </row>
    <row r="9" spans="1:8" ht="24.75" customHeight="1">
      <c r="A9" s="71" t="s">
        <v>31</v>
      </c>
      <c r="B9" s="72" t="s">
        <v>32</v>
      </c>
      <c r="C9" s="73" t="s">
        <v>26</v>
      </c>
      <c r="D9" s="102">
        <f t="shared" ref="D9:D21" si="2">I9</f>
        <v>0</v>
      </c>
      <c r="E9" s="103"/>
      <c r="F9" s="103"/>
      <c r="G9" s="77" t="str">
        <f t="shared" si="0"/>
        <v/>
      </c>
      <c r="H9" s="90" t="str">
        <f t="shared" si="1"/>
        <v>Rate Only</v>
      </c>
    </row>
    <row r="10" spans="1:8" ht="24.75" customHeight="1">
      <c r="A10" s="71" t="s">
        <v>33</v>
      </c>
      <c r="B10" s="72" t="s">
        <v>34</v>
      </c>
      <c r="C10" s="73" t="s">
        <v>26</v>
      </c>
      <c r="D10" s="102">
        <f>D8</f>
        <v>280</v>
      </c>
      <c r="E10" s="103"/>
      <c r="F10" s="103"/>
      <c r="G10" s="77" t="str">
        <f t="shared" si="0"/>
        <v/>
      </c>
      <c r="H10" s="90" t="str">
        <f t="shared" si="1"/>
        <v xml:space="preserve"> </v>
      </c>
    </row>
    <row r="11" spans="1:8" ht="50.25" customHeight="1">
      <c r="A11" s="85">
        <v>5.2</v>
      </c>
      <c r="B11" s="30" t="s">
        <v>35</v>
      </c>
      <c r="C11" s="61"/>
      <c r="D11" s="61"/>
      <c r="E11" s="62"/>
      <c r="F11" s="62"/>
      <c r="G11" s="63" t="str">
        <f t="shared" si="0"/>
        <v/>
      </c>
      <c r="H11" s="64" t="str">
        <f t="shared" si="1"/>
        <v xml:space="preserve"> * * * * * * * * * * * * * * * </v>
      </c>
    </row>
    <row r="12" spans="1:8" ht="36" customHeight="1">
      <c r="A12" s="71" t="s">
        <v>24</v>
      </c>
      <c r="B12" s="72" t="s">
        <v>36</v>
      </c>
      <c r="C12" s="73" t="s">
        <v>37</v>
      </c>
      <c r="D12" s="102">
        <v>1</v>
      </c>
      <c r="E12" s="103"/>
      <c r="F12" s="103"/>
      <c r="G12" s="77" t="str">
        <f t="shared" si="0"/>
        <v/>
      </c>
      <c r="H12" s="90" t="str">
        <f t="shared" ref="H12:H13" si="3">+IF(AND((D12=""),(C12=""))," * * * * * * * * * * * * * * * ",IF(D12=0,"Rate Only",IF((AND(D12&gt;0,G12=""))," ",G12*D12)))</f>
        <v xml:space="preserve"> </v>
      </c>
    </row>
    <row r="13" spans="1:8" ht="36" customHeight="1">
      <c r="A13" s="71" t="s">
        <v>27</v>
      </c>
      <c r="B13" s="72" t="s">
        <v>38</v>
      </c>
      <c r="C13" s="73" t="s">
        <v>37</v>
      </c>
      <c r="D13" s="102">
        <f t="shared" si="2"/>
        <v>0</v>
      </c>
      <c r="E13" s="103"/>
      <c r="F13" s="103"/>
      <c r="G13" s="77" t="str">
        <f t="shared" si="0"/>
        <v/>
      </c>
      <c r="H13" s="90" t="str">
        <f t="shared" si="3"/>
        <v>Rate Only</v>
      </c>
    </row>
    <row r="14" spans="1:8" ht="36" customHeight="1">
      <c r="A14" s="71" t="s">
        <v>29</v>
      </c>
      <c r="B14" s="72" t="s">
        <v>39</v>
      </c>
      <c r="C14" s="73" t="s">
        <v>37</v>
      </c>
      <c r="D14" s="102">
        <f t="shared" si="2"/>
        <v>0</v>
      </c>
      <c r="E14" s="103"/>
      <c r="F14" s="103"/>
      <c r="G14" s="77" t="str">
        <f t="shared" si="0"/>
        <v/>
      </c>
      <c r="H14" s="90" t="str">
        <f t="shared" ref="H14:H21" si="4">+IF(AND((D14=""),(C14=""))," * * * * * * * * * * * * * * * ",IF(D14=0,"Rate Only",IF((AND(D14&gt;0,G14=""))," ",G14*D14)))</f>
        <v>Rate Only</v>
      </c>
    </row>
    <row r="15" spans="1:8" ht="29.25" customHeight="1">
      <c r="A15" s="85">
        <v>5.3</v>
      </c>
      <c r="B15" s="30" t="s">
        <v>40</v>
      </c>
      <c r="C15" s="61"/>
      <c r="D15" s="61"/>
      <c r="E15" s="62"/>
      <c r="F15" s="62"/>
      <c r="G15" s="63" t="str">
        <f t="shared" si="0"/>
        <v/>
      </c>
      <c r="H15" s="64" t="str">
        <f t="shared" si="4"/>
        <v xml:space="preserve"> * * * * * * * * * * * * * * * </v>
      </c>
    </row>
    <row r="16" spans="1:8" ht="22.5" customHeight="1">
      <c r="A16" s="71" t="s">
        <v>24</v>
      </c>
      <c r="B16" s="72" t="s">
        <v>41</v>
      </c>
      <c r="C16" s="73" t="s">
        <v>37</v>
      </c>
      <c r="D16" s="102">
        <f t="shared" si="2"/>
        <v>0</v>
      </c>
      <c r="E16" s="103"/>
      <c r="F16" s="103"/>
      <c r="G16" s="77" t="str">
        <f t="shared" si="0"/>
        <v/>
      </c>
      <c r="H16" s="90" t="str">
        <f t="shared" si="4"/>
        <v>Rate Only</v>
      </c>
    </row>
    <row r="17" spans="1:8" ht="32.25" customHeight="1">
      <c r="A17" s="71" t="s">
        <v>27</v>
      </c>
      <c r="B17" s="72" t="s">
        <v>42</v>
      </c>
      <c r="C17" s="73" t="s">
        <v>43</v>
      </c>
      <c r="D17" s="102">
        <f t="shared" si="2"/>
        <v>0</v>
      </c>
      <c r="E17" s="103"/>
      <c r="F17" s="103"/>
      <c r="G17" s="77" t="str">
        <f t="shared" si="0"/>
        <v/>
      </c>
      <c r="H17" s="90" t="str">
        <f t="shared" si="4"/>
        <v>Rate Only</v>
      </c>
    </row>
    <row r="18" spans="1:8" ht="45.75" customHeight="1">
      <c r="A18" s="71" t="s">
        <v>29</v>
      </c>
      <c r="B18" s="72" t="s">
        <v>44</v>
      </c>
      <c r="C18" s="73" t="s">
        <v>37</v>
      </c>
      <c r="D18" s="102">
        <f t="shared" si="2"/>
        <v>0</v>
      </c>
      <c r="E18" s="103"/>
      <c r="F18" s="103"/>
      <c r="G18" s="77" t="str">
        <f t="shared" si="0"/>
        <v/>
      </c>
      <c r="H18" s="90" t="str">
        <f t="shared" si="4"/>
        <v>Rate Only</v>
      </c>
    </row>
    <row r="19" spans="1:8" ht="60" customHeight="1">
      <c r="A19" s="85">
        <v>5.4</v>
      </c>
      <c r="B19" s="30" t="s">
        <v>45</v>
      </c>
      <c r="C19" s="61"/>
      <c r="D19" s="61"/>
      <c r="E19" s="62"/>
      <c r="F19" s="62"/>
      <c r="G19" s="63" t="str">
        <f t="shared" si="0"/>
        <v/>
      </c>
      <c r="H19" s="64" t="str">
        <f t="shared" si="4"/>
        <v xml:space="preserve"> * * * * * * * * * * * * * * * </v>
      </c>
    </row>
    <row r="20" spans="1:8" ht="42.75" customHeight="1">
      <c r="A20" s="71" t="s">
        <v>24</v>
      </c>
      <c r="B20" s="72" t="s">
        <v>46</v>
      </c>
      <c r="C20" s="73" t="s">
        <v>26</v>
      </c>
      <c r="D20" s="102">
        <v>270</v>
      </c>
      <c r="E20" s="103"/>
      <c r="F20" s="103"/>
      <c r="G20" s="77" t="str">
        <f t="shared" si="0"/>
        <v/>
      </c>
      <c r="H20" s="90" t="str">
        <f t="shared" si="4"/>
        <v xml:space="preserve"> </v>
      </c>
    </row>
    <row r="21" spans="1:8" ht="42.75" customHeight="1">
      <c r="A21" s="71" t="s">
        <v>27</v>
      </c>
      <c r="B21" s="72" t="s">
        <v>47</v>
      </c>
      <c r="C21" s="73" t="s">
        <v>26</v>
      </c>
      <c r="D21" s="102">
        <f t="shared" si="2"/>
        <v>0</v>
      </c>
      <c r="E21" s="103"/>
      <c r="F21" s="103"/>
      <c r="G21" s="77" t="str">
        <f t="shared" si="0"/>
        <v/>
      </c>
      <c r="H21" s="90" t="str">
        <f t="shared" si="4"/>
        <v>Rate Only</v>
      </c>
    </row>
    <row r="22" spans="1:8" ht="27.6">
      <c r="A22" s="104" t="s">
        <v>0</v>
      </c>
      <c r="B22" s="148" t="s">
        <v>48</v>
      </c>
      <c r="C22" s="149"/>
      <c r="D22" s="149"/>
      <c r="E22" s="149"/>
      <c r="F22" s="150"/>
      <c r="G22" s="105" t="s">
        <v>49</v>
      </c>
      <c r="H22" s="106">
        <f>SUM(H3:H21)</f>
        <v>0</v>
      </c>
    </row>
    <row r="25" spans="1:8" s="49" customFormat="1">
      <c r="B25" s="50" t="s">
        <v>50</v>
      </c>
      <c r="E25" s="96"/>
      <c r="F25" s="96"/>
      <c r="G25" s="96"/>
      <c r="H25" s="96"/>
    </row>
  </sheetData>
  <mergeCells count="3">
    <mergeCell ref="B1:H1"/>
    <mergeCell ref="B3:G3"/>
    <mergeCell ref="B22:F22"/>
  </mergeCells>
  <pageMargins left="0.71" right="0.27" top="0.48" bottom="0.56000000000000005" header="0.25" footer="0.24"/>
  <pageSetup paperSize="9" scale="56" orientation="portrait"/>
  <headerFooter alignWithMargins="0">
    <oddHeader>&amp;LFile: &amp;F&amp;RSheet &amp;P  of  &amp;N</oddHeader>
    <oddFooter>&amp;L&amp;"Arial,Bold"PowerConsult CC Engineers&amp;R&amp;A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tabSelected="1" zoomScale="75" zoomScaleNormal="75" workbookViewId="0">
      <selection activeCell="F5" sqref="F5"/>
    </sheetView>
  </sheetViews>
  <sheetFormatPr defaultColWidth="6.71875" defaultRowHeight="13.8"/>
  <cols>
    <col min="1" max="1" width="6.5546875" style="49" customWidth="1"/>
    <col min="2" max="2" width="85.27734375" style="50" customWidth="1"/>
    <col min="3" max="3" width="7.71875" style="49" customWidth="1"/>
    <col min="4" max="4" width="8.1640625" style="49" customWidth="1"/>
    <col min="5" max="5" width="14.44140625" style="51" customWidth="1"/>
    <col min="6" max="6" width="17" style="52" customWidth="1"/>
    <col min="7" max="7" width="24.44140625" style="52" customWidth="1"/>
    <col min="8" max="8" width="24.44140625" style="53" customWidth="1"/>
    <col min="9" max="16384" width="6.71875" style="50"/>
  </cols>
  <sheetData>
    <row r="1" spans="1:8" ht="81" customHeight="1">
      <c r="A1" s="54" t="s">
        <v>0</v>
      </c>
      <c r="B1" s="144" t="str">
        <f>Site_Estab_01!B1</f>
        <v>Provisional Bill of Quantities - Construction of Electrical Infrastructure - Onayena Street Lights 2023</v>
      </c>
      <c r="C1" s="145"/>
      <c r="D1" s="145"/>
      <c r="E1" s="145"/>
      <c r="F1" s="145"/>
      <c r="G1" s="145"/>
      <c r="H1" s="146"/>
    </row>
    <row r="2" spans="1:8" s="47" customFormat="1" ht="30" customHeight="1">
      <c r="A2" s="55"/>
      <c r="B2" s="56" t="s">
        <v>1</v>
      </c>
      <c r="C2" s="57" t="s">
        <v>2</v>
      </c>
      <c r="D2" s="57" t="s">
        <v>3</v>
      </c>
      <c r="E2" s="58" t="s">
        <v>4</v>
      </c>
      <c r="F2" s="58" t="s">
        <v>5</v>
      </c>
      <c r="G2" s="58" t="s">
        <v>6</v>
      </c>
      <c r="H2" s="59" t="s">
        <v>7</v>
      </c>
    </row>
    <row r="3" spans="1:8" s="47" customFormat="1" ht="30" customHeight="1">
      <c r="A3" s="55"/>
      <c r="B3" s="147" t="s">
        <v>51</v>
      </c>
      <c r="C3" s="147"/>
      <c r="D3" s="147"/>
      <c r="E3" s="147"/>
      <c r="F3" s="147"/>
      <c r="G3" s="147"/>
      <c r="H3" s="60">
        <f>'Streetlighting-2.1'!H22</f>
        <v>0</v>
      </c>
    </row>
    <row r="4" spans="1:8" s="47" customFormat="1" ht="36.75" customHeight="1">
      <c r="A4" s="128" t="s">
        <v>52</v>
      </c>
      <c r="B4" s="30" t="s">
        <v>53</v>
      </c>
      <c r="C4" s="61"/>
      <c r="D4" s="61"/>
      <c r="E4" s="62"/>
      <c r="F4" s="62"/>
      <c r="G4" s="63" t="str">
        <f>+IF((F4=""),"",F4)</f>
        <v/>
      </c>
      <c r="H4" s="64" t="str">
        <f t="shared" ref="H4:H8" si="0">+IF(AND((D4=""),(C4=""))," * * * * * * * * * * * * * * * ",IF(D4=0,"Rate Only",IF((AND(D4&gt;0,G4=""))," ",G4*D4)))</f>
        <v xml:space="preserve"> * * * * * * * * * * * * * * * </v>
      </c>
    </row>
    <row r="5" spans="1:8" ht="124.2">
      <c r="A5" s="65">
        <v>5.5</v>
      </c>
      <c r="B5" s="66" t="s">
        <v>82</v>
      </c>
      <c r="C5" s="67"/>
      <c r="D5" s="67"/>
      <c r="E5" s="68"/>
      <c r="F5" s="68"/>
      <c r="G5" s="69" t="str">
        <f>+IF((F5=""),"",F5)</f>
        <v/>
      </c>
      <c r="H5" s="70" t="str">
        <f t="shared" si="0"/>
        <v xml:space="preserve"> * * * * * * * * * * * * * * * </v>
      </c>
    </row>
    <row r="6" spans="1:8" ht="61.2" customHeight="1">
      <c r="A6" s="71" t="s">
        <v>54</v>
      </c>
      <c r="B6" s="72" t="s">
        <v>55</v>
      </c>
      <c r="C6" s="73" t="s">
        <v>37</v>
      </c>
      <c r="D6" s="74">
        <v>7</v>
      </c>
      <c r="E6" s="75"/>
      <c r="F6" s="76"/>
      <c r="G6" s="77" t="str">
        <f t="shared" ref="G6:G7" si="1">+IF((OR(F6="")*(E6="")),"",F6+E6)</f>
        <v/>
      </c>
      <c r="H6" s="78" t="str">
        <f t="shared" si="0"/>
        <v xml:space="preserve"> </v>
      </c>
    </row>
    <row r="7" spans="1:8" ht="66" customHeight="1">
      <c r="A7" s="71" t="s">
        <v>56</v>
      </c>
      <c r="B7" s="79" t="s">
        <v>57</v>
      </c>
      <c r="C7" s="80" t="s">
        <v>37</v>
      </c>
      <c r="D7" s="74">
        <f>D6</f>
        <v>7</v>
      </c>
      <c r="E7" s="81"/>
      <c r="F7" s="82"/>
      <c r="G7" s="83" t="str">
        <f t="shared" si="1"/>
        <v/>
      </c>
      <c r="H7" s="84" t="str">
        <f t="shared" si="0"/>
        <v xml:space="preserve"> </v>
      </c>
    </row>
    <row r="8" spans="1:8" ht="30.75" customHeight="1">
      <c r="A8" s="85">
        <v>5.6</v>
      </c>
      <c r="B8" s="30" t="s">
        <v>58</v>
      </c>
      <c r="C8" s="61"/>
      <c r="D8" s="61"/>
      <c r="E8" s="62"/>
      <c r="F8" s="62"/>
      <c r="G8" s="63"/>
      <c r="H8" s="64" t="str">
        <f t="shared" si="0"/>
        <v xml:space="preserve"> * * * * * * * * * * * * * * * </v>
      </c>
    </row>
    <row r="9" spans="1:8" ht="311.7" customHeight="1">
      <c r="A9" s="86"/>
      <c r="B9" s="151" t="s">
        <v>59</v>
      </c>
      <c r="C9" s="152"/>
      <c r="D9" s="152"/>
      <c r="E9" s="152"/>
      <c r="F9" s="152"/>
      <c r="G9" s="152"/>
      <c r="H9" s="153"/>
    </row>
    <row r="10" spans="1:8" ht="157.5" customHeight="1">
      <c r="A10" s="71" t="s">
        <v>60</v>
      </c>
      <c r="B10" s="56" t="s">
        <v>61</v>
      </c>
      <c r="C10" s="73"/>
      <c r="D10" s="74"/>
      <c r="E10" s="87"/>
      <c r="F10" s="88"/>
      <c r="G10" s="89" t="str">
        <f>+IF((F10=""),"",F10)</f>
        <v/>
      </c>
      <c r="H10" s="90" t="str">
        <f>+IF(AND((D10=""),(C10=""))," * * * * * * * * * * * * * * * ",IF(D10=0,"Rate Only",IF((AND(D10&gt;0,G10=""))," ",G10*D10)))</f>
        <v xml:space="preserve"> * * * * * * * * * * * * * * * </v>
      </c>
    </row>
    <row r="11" spans="1:8" ht="31.5" customHeight="1">
      <c r="A11" s="71"/>
      <c r="B11" s="56" t="s">
        <v>62</v>
      </c>
      <c r="C11" s="73"/>
      <c r="D11" s="74"/>
      <c r="E11" s="87"/>
      <c r="F11" s="88"/>
      <c r="G11" s="89" t="str">
        <f>+IF((F11=""),"",F11)</f>
        <v/>
      </c>
      <c r="H11" s="90"/>
    </row>
    <row r="12" spans="1:8" ht="54.75" customHeight="1">
      <c r="A12" s="71" t="s">
        <v>24</v>
      </c>
      <c r="B12" s="72" t="s">
        <v>63</v>
      </c>
      <c r="C12" s="73" t="s">
        <v>37</v>
      </c>
      <c r="D12" s="74">
        <f>D6</f>
        <v>7</v>
      </c>
      <c r="E12" s="75"/>
      <c r="F12" s="76"/>
      <c r="G12" s="77" t="str">
        <f>+IF((OR(F12="")*(E12="")),"",F12+E12)</f>
        <v/>
      </c>
      <c r="H12" s="90" t="str">
        <f t="shared" ref="H12:H14" si="2">+IF(AND((D12=""),(C12=""))," * * * * * * * * * * * * * * * ",IF(D12=0,"Rate Only",IF((AND(D12&gt;0,G12=""))," ",G12*D12)))</f>
        <v xml:space="preserve"> </v>
      </c>
    </row>
    <row r="13" spans="1:8" ht="29.25" customHeight="1">
      <c r="A13" s="129" t="s">
        <v>64</v>
      </c>
      <c r="B13" s="30" t="s">
        <v>65</v>
      </c>
      <c r="C13" s="61"/>
      <c r="D13" s="61"/>
      <c r="E13" s="62"/>
      <c r="F13" s="62"/>
      <c r="G13" s="63" t="str">
        <f t="shared" ref="G13:G14" si="3">+IF((OR(F13="")*(E13="")),"",F13+E13)</f>
        <v/>
      </c>
      <c r="H13" s="64" t="str">
        <f t="shared" si="2"/>
        <v xml:space="preserve"> * * * * * * * * * * * * * * * </v>
      </c>
    </row>
    <row r="14" spans="1:8" ht="61.5" customHeight="1">
      <c r="A14" s="71" t="s">
        <v>24</v>
      </c>
      <c r="B14" s="56" t="s">
        <v>66</v>
      </c>
      <c r="C14" s="73" t="s">
        <v>37</v>
      </c>
      <c r="D14" s="74">
        <f>+D12</f>
        <v>7</v>
      </c>
      <c r="E14" s="75"/>
      <c r="F14" s="76"/>
      <c r="G14" s="77" t="str">
        <f t="shared" si="3"/>
        <v/>
      </c>
      <c r="H14" s="90" t="str">
        <f t="shared" si="2"/>
        <v xml:space="preserve"> </v>
      </c>
    </row>
    <row r="15" spans="1:8" ht="29.25" customHeight="1">
      <c r="A15" s="91"/>
      <c r="B15" s="148" t="s">
        <v>67</v>
      </c>
      <c r="C15" s="149"/>
      <c r="D15" s="149"/>
      <c r="E15" s="149"/>
      <c r="F15" s="150"/>
      <c r="G15" s="92" t="s">
        <v>68</v>
      </c>
      <c r="H15" s="93">
        <f>SUM(H3:H14)</f>
        <v>0</v>
      </c>
    </row>
    <row r="16" spans="1:8" s="48" customFormat="1" ht="28.5" customHeight="1">
      <c r="E16" s="94"/>
      <c r="F16" s="94"/>
      <c r="G16" s="94"/>
      <c r="H16" s="95"/>
    </row>
  </sheetData>
  <mergeCells count="4">
    <mergeCell ref="B1:H1"/>
    <mergeCell ref="B3:G3"/>
    <mergeCell ref="B9:H9"/>
    <mergeCell ref="B15:F15"/>
  </mergeCells>
  <pageMargins left="0.71" right="0.27" top="0.48" bottom="0.56000000000000005" header="0.25" footer="0.24"/>
  <pageSetup paperSize="9" scale="50" orientation="portrait"/>
  <headerFooter alignWithMargins="0">
    <oddHeader>&amp;LFile: &amp;F&amp;RSheet &amp;P  of  &amp;N</oddHeader>
    <oddFooter>&amp;L&amp;"Arial,Bold"PowerConsult CC Engineers&amp;R&amp;A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zoomScale="75" zoomScaleNormal="75" workbookViewId="0">
      <selection activeCell="H7" sqref="H7"/>
    </sheetView>
  </sheetViews>
  <sheetFormatPr defaultColWidth="5" defaultRowHeight="13.8"/>
  <cols>
    <col min="1" max="1" width="6.71875" style="3" customWidth="1"/>
    <col min="2" max="2" width="53.71875" style="2" customWidth="1"/>
    <col min="3" max="3" width="9.71875" style="3" customWidth="1"/>
    <col min="4" max="4" width="10.1640625" style="3" customWidth="1"/>
    <col min="5" max="5" width="15.71875" style="2" customWidth="1"/>
    <col min="6" max="6" width="16.83203125" style="2" customWidth="1"/>
    <col min="7" max="7" width="21.27734375" style="2" customWidth="1"/>
    <col min="8" max="8" width="29.1640625" style="2" customWidth="1"/>
    <col min="9" max="9" width="5" style="2"/>
    <col min="10" max="10" width="14" style="2" customWidth="1"/>
    <col min="11" max="16384" width="5" style="2"/>
  </cols>
  <sheetData>
    <row r="1" spans="1:8" ht="49.5" customHeight="1">
      <c r="A1" s="21" t="s">
        <v>0</v>
      </c>
      <c r="B1" s="154" t="str">
        <f>+Site_Estab_01!B1</f>
        <v>Provisional Bill of Quantities - Construction of Electrical Infrastructure - Onayena Street Lights 2023</v>
      </c>
      <c r="C1" s="155"/>
      <c r="D1" s="155"/>
      <c r="E1" s="155"/>
      <c r="F1" s="155"/>
      <c r="G1" s="155"/>
      <c r="H1" s="156"/>
    </row>
    <row r="2" spans="1:8" s="18" customFormat="1" ht="24.75" customHeight="1">
      <c r="A2" s="22"/>
      <c r="B2" s="23" t="s">
        <v>1</v>
      </c>
      <c r="C2" s="24" t="s">
        <v>2</v>
      </c>
      <c r="D2" s="24" t="s">
        <v>3</v>
      </c>
      <c r="E2" s="25" t="s">
        <v>4</v>
      </c>
      <c r="F2" s="23" t="s">
        <v>5</v>
      </c>
      <c r="G2" s="23" t="s">
        <v>6</v>
      </c>
      <c r="H2" s="26" t="s">
        <v>7</v>
      </c>
    </row>
    <row r="3" spans="1:8" s="18" customFormat="1" ht="30" customHeight="1">
      <c r="A3" s="27"/>
      <c r="B3" s="157"/>
      <c r="C3" s="157"/>
      <c r="D3" s="157"/>
      <c r="E3" s="157"/>
      <c r="F3" s="157"/>
      <c r="G3" s="157"/>
      <c r="H3" s="28"/>
    </row>
    <row r="4" spans="1:8" s="18" customFormat="1" ht="30" customHeight="1">
      <c r="A4" s="29">
        <v>3</v>
      </c>
      <c r="B4" s="30" t="s">
        <v>69</v>
      </c>
      <c r="C4" s="31"/>
      <c r="D4" s="32"/>
      <c r="E4" s="33"/>
      <c r="F4" s="33"/>
      <c r="G4" s="34" t="str">
        <f t="shared" ref="G4" si="0">+IF((OR(F4="")*(E4="")),"",F4+E4)</f>
        <v/>
      </c>
      <c r="H4" s="35" t="str">
        <f t="shared" ref="H4" si="1">+IF(AND((D4=""),(C4=""))," * * * * * * * * * * * * * * * ",IF(D4=0,"Rate Only",IF((AND(D4&gt;0,G4=""))," ",G4*D4)))</f>
        <v xml:space="preserve"> * * * * * * * * * * * * * * * </v>
      </c>
    </row>
    <row r="5" spans="1:8" s="18" customFormat="1" ht="30" customHeight="1">
      <c r="A5" s="36">
        <v>3.1</v>
      </c>
      <c r="B5" s="37" t="s">
        <v>70</v>
      </c>
      <c r="C5" s="38" t="s">
        <v>11</v>
      </c>
      <c r="D5" s="38">
        <v>1</v>
      </c>
      <c r="E5" s="130" t="s">
        <v>71</v>
      </c>
      <c r="F5" s="39"/>
      <c r="G5" s="40">
        <v>15000</v>
      </c>
      <c r="H5" s="41">
        <f>G5*D5</f>
        <v>15000</v>
      </c>
    </row>
    <row r="6" spans="1:8" s="19" customFormat="1" ht="48.75" customHeight="1">
      <c r="A6" s="36">
        <v>3.2</v>
      </c>
      <c r="B6" s="37" t="s">
        <v>81</v>
      </c>
      <c r="C6" s="38" t="s">
        <v>11</v>
      </c>
      <c r="D6" s="38">
        <v>1</v>
      </c>
      <c r="E6" s="40"/>
      <c r="F6" s="40"/>
      <c r="G6" s="40">
        <v>5000</v>
      </c>
      <c r="H6" s="42">
        <f>G6*D6</f>
        <v>5000</v>
      </c>
    </row>
    <row r="7" spans="1:8" s="20" customFormat="1" ht="30">
      <c r="A7" s="43" t="s">
        <v>0</v>
      </c>
      <c r="B7" s="158" t="s">
        <v>19</v>
      </c>
      <c r="C7" s="159"/>
      <c r="D7" s="159"/>
      <c r="E7" s="159"/>
      <c r="F7" s="160"/>
      <c r="G7" s="44" t="s">
        <v>68</v>
      </c>
      <c r="H7" s="45">
        <f>SUM(H5:H6)*0</f>
        <v>0</v>
      </c>
    </row>
    <row r="8" spans="1:8">
      <c r="H8" s="46"/>
    </row>
  </sheetData>
  <mergeCells count="3">
    <mergeCell ref="B1:H1"/>
    <mergeCell ref="B3:G3"/>
    <mergeCell ref="B7:F7"/>
  </mergeCells>
  <pageMargins left="0.38" right="0.27" top="0.48" bottom="0.56000000000000005" header="0.25" footer="0.24"/>
  <pageSetup paperSize="9" scale="60" orientation="portrait"/>
  <headerFooter alignWithMargins="0">
    <oddHeader>&amp;L&amp;A&amp;R&amp;P/&amp;N</oddHeader>
    <oddFooter>&amp;LPowerConsult CC Engineers&amp;R&amp;F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zoomScale="77" zoomScaleNormal="77" workbookViewId="0">
      <selection activeCell="B11" sqref="B11"/>
    </sheetView>
  </sheetViews>
  <sheetFormatPr defaultColWidth="4.27734375" defaultRowHeight="14.1"/>
  <cols>
    <col min="1" max="1" width="7.1640625" style="1" customWidth="1"/>
    <col min="2" max="2" width="83.5546875" style="2" customWidth="1"/>
    <col min="3" max="3" width="31.609375" style="3" customWidth="1"/>
    <col min="4" max="4" width="6.27734375" style="2" customWidth="1"/>
    <col min="5" max="6" width="4.27734375" style="2" customWidth="1"/>
    <col min="7" max="16384" width="4.27734375" style="2"/>
  </cols>
  <sheetData>
    <row r="1" spans="1:3" ht="55.5" customHeight="1">
      <c r="A1" s="4"/>
      <c r="B1" s="161" t="str">
        <f>+Site_Estab_01!B1</f>
        <v>Provisional Bill of Quantities - Construction of Electrical Infrastructure - Onayena Street Lights 2023</v>
      </c>
      <c r="C1" s="162"/>
    </row>
    <row r="2" spans="1:3" ht="48.75" customHeight="1">
      <c r="A2" s="131" t="s">
        <v>72</v>
      </c>
      <c r="B2" s="132" t="s">
        <v>73</v>
      </c>
      <c r="C2" s="5"/>
    </row>
    <row r="3" spans="1:3" ht="48.75" customHeight="1">
      <c r="A3" s="6">
        <v>1</v>
      </c>
      <c r="B3" s="133" t="str">
        <f>+Site_Estab_01!B4</f>
        <v xml:space="preserve">PRELIMINARY AND GENERAL
</v>
      </c>
      <c r="C3" s="7">
        <f>+Site_Estab_01!H14</f>
        <v>0</v>
      </c>
    </row>
    <row r="4" spans="1:3" ht="48.75" customHeight="1">
      <c r="A4" s="6">
        <v>2</v>
      </c>
      <c r="B4" s="133" t="s">
        <v>22</v>
      </c>
      <c r="C4" s="7">
        <f>'Streetlighting+Ctrl-2.2'!H15</f>
        <v>0</v>
      </c>
    </row>
    <row r="5" spans="1:3" ht="48.75" customHeight="1">
      <c r="A5" s="6">
        <v>3</v>
      </c>
      <c r="B5" s="134" t="str">
        <f>+Cont_04!B4</f>
        <v>GENERAL ITEMS, PC ITEMS AND CONTINGENCIES</v>
      </c>
      <c r="C5" s="8">
        <f>Cont_04!H7</f>
        <v>0</v>
      </c>
    </row>
    <row r="6" spans="1:3" ht="50.25" customHeight="1">
      <c r="A6" s="9" t="s">
        <v>74</v>
      </c>
      <c r="B6" s="10" t="s">
        <v>75</v>
      </c>
      <c r="C6" s="11">
        <f>SUM(C3:C5)</f>
        <v>0</v>
      </c>
    </row>
    <row r="7" spans="1:3" ht="50.25" customHeight="1">
      <c r="A7" s="9" t="s">
        <v>76</v>
      </c>
      <c r="B7" s="12" t="s">
        <v>77</v>
      </c>
      <c r="C7" s="13">
        <f>C6*15%</f>
        <v>0</v>
      </c>
    </row>
    <row r="8" spans="1:3" ht="50.25" customHeight="1">
      <c r="A8" s="14" t="s">
        <v>78</v>
      </c>
      <c r="B8" s="15" t="s">
        <v>79</v>
      </c>
      <c r="C8" s="16">
        <f>SUM(C6:C7)</f>
        <v>0</v>
      </c>
    </row>
    <row r="10" spans="1:3">
      <c r="C10" s="17"/>
    </row>
  </sheetData>
  <mergeCells count="1">
    <mergeCell ref="B1:C1"/>
  </mergeCells>
  <pageMargins left="0.38" right="0.27" top="0.48" bottom="0.56000000000000005" header="0.25" footer="0.24"/>
  <pageSetup paperSize="9" scale="79" orientation="portrait"/>
  <headerFooter alignWithMargins="0">
    <oddHeader>&amp;L&amp;A&amp;R&amp;P/&amp;N</oddHeader>
    <oddFooter>&amp;LPowerConsult CC Engineers&amp;R&amp;F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Site_Estab_01</vt:lpstr>
      <vt:lpstr>Streetlighting-2.1</vt:lpstr>
      <vt:lpstr>Streetlighting+Ctrl-2.2</vt:lpstr>
      <vt:lpstr>Cont_04</vt:lpstr>
      <vt:lpstr>Summary</vt:lpstr>
      <vt:lpstr>Cont_04!Print_Area</vt:lpstr>
      <vt:lpstr>Site_Estab_01!Print_Area</vt:lpstr>
      <vt:lpstr>'Streetlighting+Ctrl-2.2'!Print_Area</vt:lpstr>
      <vt:lpstr>'Streetlighting-2.1'!Print_Area</vt:lpstr>
      <vt:lpstr>Summary!Print_Area</vt:lpstr>
    </vt:vector>
  </TitlesOfParts>
  <Company>PowerConsult 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Simeon Antindi</dc:creator>
  <cp:lastModifiedBy>Antindi</cp:lastModifiedBy>
  <cp:lastPrinted>2022-07-27T07:06:00Z</cp:lastPrinted>
  <dcterms:created xsi:type="dcterms:W3CDTF">1998-06-17T10:54:00Z</dcterms:created>
  <dcterms:modified xsi:type="dcterms:W3CDTF">2023-08-03T05:40:59Z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1084558686A440C29F6442A91E73DD64</vt:lpwstr>
  </property>
  <property fmtid="{D5CDD505-2E9C-101B-9397-08002B2CF9AE}" pid="3" name="KSOProductBuildVer">
    <vt:lpwstr>1033-11.2.0.11537</vt:lpwstr>
  </property>
</Properties>
</file>